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<sst xmlns="http://schemas.openxmlformats.org/spreadsheetml/2006/main" count="350" uniqueCount="184">
  <si>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</si>
  <si>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</si>
  <si>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</si>
  <si>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</si>
  <si>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</si>
  <si>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</si>
  <si>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</si>
  <si>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</si>
  <si>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</si>
  <si>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</si>
  <si>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</si>
  <si>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</si>
  <si>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</si>
  <si>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</si>
  <si>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</si>
  <si>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</si>
  <si>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</si>
  <si>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</si>
  <si>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</si>
  <si>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</si>
  <si>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</si>
  <si>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</si>
  <si>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</si>
  <si>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</si>
  <si>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</si>
  <si>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</si>
  <si>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</si>
  <si>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</si>
  <si>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</si>
  <si>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</si>
  <si>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</si>
  <si>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</si>
  <si>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</si>
  <si>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</si>
  <si>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</si>
  <si>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</si>
  <si>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</si>
  <si>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</si>
  <si>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</si>
  <si>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</si>
  <si>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</si>
  <si>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</si>
  <si>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</si>
  <si>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</si>
  <si>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</si>
  <si>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</si>
  <si>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</si>
  <si>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</si>
  <si>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</si>
  <si>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</si>
  <si>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</si>
  <si>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</si>
  <si>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</si>
  <si>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</si>
  <si>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</si>
  <si>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</si>
  <si>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</si>
  <si>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</si>
  <si>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</si>
  <si>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</si>
  <si>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</si>
  <si>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</si>
  <si>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</si>
  <si>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</si>
  <si>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</si>
  <si>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</si>
  <si>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</si>
  <si>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</si>
  <si>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</si>
  <si>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</si>
  <si>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</si>
  <si>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</si>
  <si>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</si>
  <si>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</si>
  <si>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</si>
  <si>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</si>
  <si>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</si>
  <si>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</si>
  <si>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</si>
  <si>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</si>
  <si>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</si>
  <si>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</si>
  <si>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</si>
  <si>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</si>
  <si>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</si>
  <si>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</si>
  <si>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</si>
  <si>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</si>
  <si>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</si>
  <si>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</si>
  <si>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</si>
  <si>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</si>
  <si>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</si>
  <si>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</si>
  <si>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</si>
  <si>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</si>
  <si>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</si>
  <si>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</si>
  <si>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</si>
  <si>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</si>
  <si>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</si>
  <si>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</si>
  <si>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</si>
  <si>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</si>
  <si>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</si>
  <si>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</si>
  <si>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</si>
  <si>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</si>
  <si>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</si>
  <si>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</si>
  <si>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</si>
  <si>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</si>
  <si>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</si>
  <si>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</si>
  <si>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</si>
  <si>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</si>
  <si>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</si>
  <si>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</si>
  <si>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</si>
  <si>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</si>
  <si>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</si>
  <si>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</si>
  <si>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</si>
  <si>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</si>
  <si>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</si>
  <si>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</si>
  <si>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</si>
  <si>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</si>
  <si>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</si>
  <si>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</si>
  <si>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</si>
  <si>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</si>
  <si>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</si>
  <si>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</si>
  <si>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</si>
  <si>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</si>
  <si>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</si>
  <si>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</si>
  <si>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</si>
  <si>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</si>
  <si>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</si>
  <si>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</si>
  <si>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</si>
  <si>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</si>
  <si>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</si>
  <si>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</si>
  <si>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</si>
  <si>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</si>
  <si>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</si>
  <si>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</si>
  <si>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</si>
  <si>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</si>
  <si>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</si>
  <si>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</si>
  <si>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</si>
  <si>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</si>
  <si>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</si>
  <si>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</si>
  <si>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</si>
  <si>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</si>
  <si>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</si>
  <si>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</si>
  <si>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</si>
  <si>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</si>
  <si>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</si>
  <si>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</si>
  <si>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</si>
  <si>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</si>
  <si>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</si>
  <si>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</si>
  <si>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</si>
  <si>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</si>
  <si>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</si>
  <si>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</si>
  <si>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</si>
  <si>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</si>
  <si>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</si>
  <si>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</si>
  <si>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</si>
  <si>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4.3</t>
  </si>
  <si>
    <t>Mokinio krepšelis</t>
  </si>
  <si>
    <t>Mokyklos, priskiriamos vidurinės mokyklos tipui</t>
  </si>
  <si>
    <t>2014 10 08    Nr. 16</t>
  </si>
  <si>
    <t>2014 M. RUGSĖJO 30 D.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</si>
</sst>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5" fillId="0" borderId="0" xfId="49" applyNumberFormat="1" applyFont="1" applyBorder="1" applyAlignment="1" applyProtection="1">
      <alignment horizontal="left" vertical="center" wrapText="1"/>
      <protection/>
    </xf>
    <xf numFmtId="180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80" fontId="5" fillId="0" borderId="0" xfId="49" applyNumberFormat="1" applyFont="1" applyBorder="1" applyAlignment="1" applyProtection="1">
      <alignment horizontal="right" vertical="center"/>
      <protection/>
    </xf>
    <xf numFmtId="180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 applyProtection="1">
      <alignment horizontal="right" vertical="center" wrapText="1"/>
      <protection/>
    </xf>
    <xf numFmtId="180" fontId="6" fillId="0" borderId="19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>
      <alignment horizontal="right" vertical="center" wrapText="1"/>
      <protection/>
    </xf>
    <xf numFmtId="180" fontId="6" fillId="0" borderId="22" xfId="48" applyNumberFormat="1" applyFont="1" applyBorder="1" applyAlignment="1" applyProtection="1">
      <alignment horizontal="right" vertical="center" wrapText="1"/>
      <protection/>
    </xf>
    <xf numFmtId="180" fontId="6" fillId="0" borderId="12" xfId="48" applyNumberFormat="1" applyFont="1" applyBorder="1" applyAlignment="1" applyProtection="1">
      <alignment horizontal="right" vertical="center" wrapText="1"/>
      <protection/>
    </xf>
    <xf numFmtId="180" fontId="6" fillId="33" borderId="15" xfId="48" applyNumberFormat="1" applyFont="1" applyFill="1" applyBorder="1" applyAlignment="1">
      <alignment horizontal="right" vertical="center" wrapText="1"/>
      <protection/>
    </xf>
    <xf numFmtId="180" fontId="6" fillId="33" borderId="14" xfId="48" applyNumberFormat="1" applyFont="1" applyFill="1" applyBorder="1" applyAlignment="1">
      <alignment horizontal="right" vertical="center" wrapText="1"/>
      <protection/>
    </xf>
    <xf numFmtId="180" fontId="6" fillId="33" borderId="19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0" borderId="22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>
      <alignment horizontal="right" vertical="center" wrapText="1"/>
      <protection/>
    </xf>
    <xf numFmtId="180" fontId="6" fillId="0" borderId="19" xfId="48" applyNumberFormat="1" applyFont="1" applyBorder="1" applyAlignment="1">
      <alignment horizontal="right" vertical="center" wrapText="1"/>
      <protection/>
    </xf>
    <xf numFmtId="180" fontId="6" fillId="0" borderId="12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 applyProtection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80" fontId="6" fillId="33" borderId="20" xfId="48" applyNumberFormat="1" applyFont="1" applyFill="1" applyBorder="1" applyAlignment="1">
      <alignment horizontal="right" vertical="center" wrapText="1"/>
      <protection/>
    </xf>
    <xf numFmtId="180" fontId="6" fillId="33" borderId="22" xfId="48" applyNumberFormat="1" applyFont="1" applyFill="1" applyBorder="1" applyAlignment="1">
      <alignment horizontal="right" vertical="center" wrapText="1"/>
      <protection/>
    </xf>
    <xf numFmtId="180" fontId="6" fillId="33" borderId="24" xfId="48" applyNumberFormat="1" applyFont="1" applyFill="1" applyBorder="1" applyAlignment="1">
      <alignment horizontal="right" vertical="center" wrapText="1"/>
      <protection/>
    </xf>
    <xf numFmtId="180" fontId="6" fillId="33" borderId="12" xfId="48" applyNumberFormat="1" applyFont="1" applyFill="1" applyBorder="1" applyAlignment="1">
      <alignment horizontal="right" vertical="center" wrapText="1"/>
      <protection/>
    </xf>
    <xf numFmtId="180" fontId="6" fillId="33" borderId="16" xfId="48" applyNumberFormat="1" applyFont="1" applyFill="1" applyBorder="1" applyAlignment="1">
      <alignment horizontal="right" vertical="center" wrapText="1"/>
      <protection/>
    </xf>
    <xf numFmtId="180" fontId="6" fillId="33" borderId="18" xfId="48" applyNumberFormat="1" applyFont="1" applyFill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/>
      <protection/>
    </xf>
    <xf numFmtId="180" fontId="6" fillId="33" borderId="13" xfId="48" applyNumberFormat="1" applyFont="1" applyFill="1" applyBorder="1" applyAlignment="1">
      <alignment horizontal="right" vertical="center"/>
      <protection/>
    </xf>
    <xf numFmtId="180" fontId="6" fillId="33" borderId="10" xfId="48" applyNumberFormat="1" applyFont="1" applyFill="1" applyBorder="1" applyAlignment="1">
      <alignment horizontal="right" vertical="center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180" fontId="6" fillId="33" borderId="11" xfId="48" applyNumberFormat="1" applyFont="1" applyFill="1" applyBorder="1" applyAlignment="1">
      <alignment horizontal="right" vertical="center" wrapText="1"/>
      <protection/>
    </xf>
    <xf numFmtId="180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80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80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80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80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/>
      <protection/>
    </xf>
    <xf numFmtId="2" fontId="6" fillId="0" borderId="17" xfId="48" applyNumberFormat="1" applyFont="1" applyBorder="1" applyAlignment="1">
      <alignment horizontal="right" vertical="center"/>
      <protection/>
    </xf>
    <xf numFmtId="2" fontId="6" fillId="0" borderId="15" xfId="48" applyNumberFormat="1" applyFont="1" applyBorder="1" applyAlignment="1">
      <alignment horizontal="right" vertical="center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16" fillId="0" borderId="0" xfId="48" applyNumberFormat="1" applyFont="1" applyBorder="1">
      <alignment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80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80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48" applyFont="1" applyAlignment="1">
      <alignment horizontal="center"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R62" sqref="R6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3.710937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57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1"/>
      <c r="H1" s="160"/>
      <c r="I1" s="159"/>
      <c r="J1" s="290" t="s">
        <v>171</v>
      </c>
      <c r="K1" s="291"/>
      <c r="L1" s="29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91"/>
      <c r="K2" s="291"/>
      <c r="L2" s="29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91"/>
      <c r="K3" s="291"/>
      <c r="L3" s="29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91"/>
      <c r="K4" s="291"/>
      <c r="L4" s="29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91"/>
      <c r="K5" s="291"/>
      <c r="L5" s="29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7" t="s">
        <v>172</v>
      </c>
      <c r="H6" s="308"/>
      <c r="I6" s="308"/>
      <c r="J6" s="308"/>
      <c r="K6" s="3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2" t="s">
        <v>168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313" t="s">
        <v>161</v>
      </c>
      <c r="H8" s="313"/>
      <c r="I8" s="313"/>
      <c r="J8" s="313"/>
      <c r="K8" s="313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1" t="s">
        <v>183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2" t="s">
        <v>173</v>
      </c>
      <c r="H10" s="312"/>
      <c r="I10" s="312"/>
      <c r="J10" s="312"/>
      <c r="K10" s="31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5" t="s">
        <v>162</v>
      </c>
      <c r="H11" s="305"/>
      <c r="I11" s="305"/>
      <c r="J11" s="305"/>
      <c r="K11" s="30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1" t="s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2" t="s">
        <v>182</v>
      </c>
      <c r="H15" s="312"/>
      <c r="I15" s="312"/>
      <c r="J15" s="312"/>
      <c r="K15" s="3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5" t="s">
        <v>174</v>
      </c>
      <c r="H16" s="305"/>
      <c r="I16" s="305"/>
      <c r="J16" s="305"/>
      <c r="K16" s="30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9"/>
      <c r="H17" s="310"/>
      <c r="I17" s="310"/>
      <c r="J17" s="310"/>
      <c r="K17" s="31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 t="s">
        <v>175</v>
      </c>
      <c r="D22" s="274"/>
      <c r="E22" s="274"/>
      <c r="F22" s="274"/>
      <c r="G22" s="274"/>
      <c r="H22" s="274"/>
      <c r="I22" s="274"/>
      <c r="J22" s="274"/>
      <c r="K22" s="170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5"/>
      <c r="I23" s="4"/>
      <c r="J23" s="171" t="s">
        <v>6</v>
      </c>
      <c r="K23" s="223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180</v>
      </c>
      <c r="H24" s="227"/>
      <c r="I24" s="229"/>
      <c r="J24" s="224"/>
      <c r="K24" s="15"/>
      <c r="L24" s="238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6" t="s">
        <v>7</v>
      </c>
      <c r="H25" s="306"/>
      <c r="I25" s="226">
        <v>9</v>
      </c>
      <c r="J25" s="228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39" t="s">
        <v>181</v>
      </c>
      <c r="H26" s="3"/>
      <c r="I26" s="20"/>
      <c r="J26" s="20"/>
      <c r="K26" s="21"/>
      <c r="L26" s="174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4" t="s">
        <v>2</v>
      </c>
      <c r="B27" s="295"/>
      <c r="C27" s="296"/>
      <c r="D27" s="296"/>
      <c r="E27" s="296"/>
      <c r="F27" s="296"/>
      <c r="G27" s="299" t="s">
        <v>3</v>
      </c>
      <c r="H27" s="301" t="s">
        <v>143</v>
      </c>
      <c r="I27" s="303" t="s">
        <v>147</v>
      </c>
      <c r="J27" s="304"/>
      <c r="K27" s="288" t="s">
        <v>144</v>
      </c>
      <c r="L27" s="286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7"/>
      <c r="B28" s="298"/>
      <c r="C28" s="298"/>
      <c r="D28" s="298"/>
      <c r="E28" s="298"/>
      <c r="F28" s="298"/>
      <c r="G28" s="300"/>
      <c r="H28" s="302"/>
      <c r="I28" s="175" t="s">
        <v>142</v>
      </c>
      <c r="J28" s="176" t="s">
        <v>141</v>
      </c>
      <c r="K28" s="289"/>
      <c r="L28" s="2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81"/>
      <c r="C29" s="281"/>
      <c r="D29" s="281"/>
      <c r="E29" s="281"/>
      <c r="F29" s="282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0">
        <f>SUM(I31+I41+I64+I85+I93+I109+I132+I148+I157)</f>
        <v>2708100</v>
      </c>
      <c r="J30" s="240">
        <f>SUM(J31+J41+J64+J85+J93+J109+J132+J148+J157)</f>
        <v>2039200</v>
      </c>
      <c r="K30" s="249">
        <f>SUM(K31+K41+K64+K85+K93+K109+K132+K148+K157)</f>
        <v>2039500</v>
      </c>
      <c r="L30" s="240">
        <f>SUM(L31+L41+L64+L85+L93+L109+L132+L148+L157)</f>
        <v>1637115.1300000001</v>
      </c>
      <c r="M30" s="96"/>
      <c r="N30" s="96"/>
      <c r="O30" s="96"/>
      <c r="P30" s="96"/>
      <c r="Q30" s="96"/>
      <c r="R30" s="260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240">
        <f>SUM(I32+I37)</f>
        <v>2635800</v>
      </c>
      <c r="J31" s="240">
        <f>SUM(J32+J37)</f>
        <v>1978000</v>
      </c>
      <c r="K31" s="250">
        <f>SUM(K32+K37)</f>
        <v>1978300</v>
      </c>
      <c r="L31" s="251">
        <f>SUM(L32+L37)</f>
        <v>1610481.27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241">
        <f>SUM(I33)</f>
        <v>2012400</v>
      </c>
      <c r="J32" s="241">
        <f aca="true" t="shared" si="0" ref="J32:L33">SUM(J33)</f>
        <v>1510300</v>
      </c>
      <c r="K32" s="252">
        <f t="shared" si="0"/>
        <v>1510300</v>
      </c>
      <c r="L32" s="241">
        <f t="shared" si="0"/>
        <v>1230405.11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241">
        <f>SUM(I34)</f>
        <v>2012400</v>
      </c>
      <c r="J33" s="241">
        <f t="shared" si="0"/>
        <v>1510300</v>
      </c>
      <c r="K33" s="252">
        <f t="shared" si="0"/>
        <v>1510300</v>
      </c>
      <c r="L33" s="241">
        <f t="shared" si="0"/>
        <v>1230405.11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252">
        <f>SUM(I35:I36)</f>
        <v>2012400</v>
      </c>
      <c r="J34" s="241">
        <f>SUM(J35:J36)</f>
        <v>1510300</v>
      </c>
      <c r="K34" s="252">
        <f>SUM(K35:K36)</f>
        <v>1510300</v>
      </c>
      <c r="L34" s="241">
        <f>SUM(L35:L36)</f>
        <v>1230405.11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253">
        <v>2012400</v>
      </c>
      <c r="J35" s="248">
        <v>1510300</v>
      </c>
      <c r="K35" s="248">
        <v>1510300</v>
      </c>
      <c r="L35" s="248">
        <v>1230405.11</v>
      </c>
      <c r="M35" s="3"/>
      <c r="N35" s="3"/>
      <c r="O35" s="3"/>
      <c r="P35" s="3"/>
      <c r="Q35" s="3"/>
      <c r="R35" s="237">
        <f>+J35-K35</f>
        <v>0</v>
      </c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248"/>
      <c r="J36" s="248"/>
      <c r="K36" s="248"/>
      <c r="L36" s="248"/>
      <c r="M36" s="3"/>
      <c r="N36" s="3"/>
      <c r="O36" s="3"/>
      <c r="P36" s="3"/>
      <c r="Q36" s="3"/>
      <c r="R36" s="237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252">
        <f>I38</f>
        <v>623400</v>
      </c>
      <c r="J37" s="241">
        <f aca="true" t="shared" si="1" ref="J37:L38">J38</f>
        <v>467700</v>
      </c>
      <c r="K37" s="252">
        <f t="shared" si="1"/>
        <v>468000</v>
      </c>
      <c r="L37" s="241">
        <f t="shared" si="1"/>
        <v>380076.16</v>
      </c>
      <c r="M37" s="3"/>
      <c r="N37" s="3"/>
      <c r="O37" s="3"/>
      <c r="P37" s="3"/>
      <c r="Q37" s="3"/>
      <c r="R37" s="237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252">
        <f>I39</f>
        <v>623400</v>
      </c>
      <c r="J38" s="241">
        <f t="shared" si="1"/>
        <v>467700</v>
      </c>
      <c r="K38" s="241">
        <f t="shared" si="1"/>
        <v>468000</v>
      </c>
      <c r="L38" s="241">
        <f t="shared" si="1"/>
        <v>380076.16</v>
      </c>
      <c r="M38" s="3"/>
      <c r="N38" s="3"/>
      <c r="O38" s="3"/>
      <c r="P38" s="3"/>
      <c r="Q38" s="3"/>
      <c r="R38" s="237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241">
        <f>I40</f>
        <v>623400</v>
      </c>
      <c r="J39" s="241">
        <f>J40</f>
        <v>467700</v>
      </c>
      <c r="K39" s="241">
        <f>K40</f>
        <v>468000</v>
      </c>
      <c r="L39" s="241">
        <f>L40</f>
        <v>380076.16</v>
      </c>
      <c r="M39" s="3"/>
      <c r="N39" s="3"/>
      <c r="O39" s="3"/>
      <c r="P39" s="3"/>
      <c r="Q39" s="3"/>
      <c r="R39" s="237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247">
        <v>623400</v>
      </c>
      <c r="J40" s="248">
        <v>467700</v>
      </c>
      <c r="K40" s="248">
        <v>468000</v>
      </c>
      <c r="L40" s="248">
        <v>380076.16</v>
      </c>
      <c r="M40" s="3"/>
      <c r="N40" s="3"/>
      <c r="O40" s="3"/>
      <c r="P40" s="3"/>
      <c r="Q40" s="3"/>
      <c r="R40" s="237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54">
        <f aca="true" t="shared" si="2" ref="I41:L43">I42</f>
        <v>72300</v>
      </c>
      <c r="J41" s="255">
        <f t="shared" si="2"/>
        <v>61200</v>
      </c>
      <c r="K41" s="254">
        <f t="shared" si="2"/>
        <v>61200</v>
      </c>
      <c r="L41" s="254">
        <f t="shared" si="2"/>
        <v>26633.86</v>
      </c>
      <c r="M41" s="3"/>
      <c r="N41" s="3"/>
      <c r="O41" s="3"/>
      <c r="P41" s="3"/>
      <c r="Q41" s="3"/>
      <c r="R41" s="237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1">
        <f t="shared" si="2"/>
        <v>72300</v>
      </c>
      <c r="J42" s="252">
        <f t="shared" si="2"/>
        <v>61200</v>
      </c>
      <c r="K42" s="241">
        <f t="shared" si="2"/>
        <v>61200</v>
      </c>
      <c r="L42" s="252">
        <f t="shared" si="2"/>
        <v>26633.86</v>
      </c>
      <c r="M42" s="3"/>
      <c r="N42" s="3"/>
      <c r="O42" s="3"/>
      <c r="P42" s="3"/>
      <c r="Q42" s="3"/>
      <c r="R42" s="237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1">
        <f t="shared" si="2"/>
        <v>72300</v>
      </c>
      <c r="J43" s="252">
        <f t="shared" si="2"/>
        <v>61200</v>
      </c>
      <c r="K43" s="256">
        <f t="shared" si="2"/>
        <v>61200</v>
      </c>
      <c r="L43" s="256">
        <f t="shared" si="2"/>
        <v>26633.86</v>
      </c>
      <c r="M43" s="3"/>
      <c r="N43" s="3"/>
      <c r="O43" s="3"/>
      <c r="P43" s="3"/>
      <c r="Q43" s="3"/>
      <c r="R43" s="237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7">
        <f>SUM(I45:I63)-I54</f>
        <v>72300</v>
      </c>
      <c r="J44" s="258">
        <f>SUM(J45:J63)-J54</f>
        <v>61200</v>
      </c>
      <c r="K44" s="258">
        <f>SUM(K45:K63)-K54</f>
        <v>61200</v>
      </c>
      <c r="L44" s="259">
        <f>SUM(L45:L63)-L54</f>
        <v>26633.86</v>
      </c>
      <c r="M44" s="3"/>
      <c r="N44" s="3"/>
      <c r="O44" s="3"/>
      <c r="P44" s="3"/>
      <c r="Q44" s="3"/>
      <c r="R44" s="237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248"/>
      <c r="J45" s="248"/>
      <c r="K45" s="248"/>
      <c r="L45" s="248"/>
      <c r="M45" s="3"/>
      <c r="N45" s="3"/>
      <c r="O45" s="3"/>
      <c r="P45" s="3"/>
      <c r="Q45" s="3"/>
      <c r="R45" s="237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248"/>
      <c r="J46" s="248"/>
      <c r="K46" s="248"/>
      <c r="L46" s="248"/>
      <c r="M46" s="3"/>
      <c r="N46" s="3"/>
      <c r="O46" s="3"/>
      <c r="P46" s="3"/>
      <c r="Q46" s="3"/>
      <c r="R46" s="237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248"/>
      <c r="J47" s="248"/>
      <c r="K47" s="248"/>
      <c r="L47" s="248"/>
      <c r="M47" s="3"/>
      <c r="N47" s="3"/>
      <c r="O47" s="3"/>
      <c r="P47" s="3"/>
      <c r="Q47" s="3"/>
      <c r="R47" s="237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248"/>
      <c r="J48" s="248"/>
      <c r="K48" s="248"/>
      <c r="L48" s="248"/>
      <c r="M48" s="3"/>
      <c r="N48" s="3"/>
      <c r="O48" s="3"/>
      <c r="P48" s="3"/>
      <c r="Q48" s="3"/>
      <c r="R48" s="237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248"/>
      <c r="J49" s="248"/>
      <c r="K49" s="248"/>
      <c r="L49" s="248"/>
      <c r="M49" s="3"/>
      <c r="N49" s="3"/>
      <c r="O49" s="3"/>
      <c r="P49" s="3"/>
      <c r="Q49" s="3"/>
      <c r="R49" s="237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248">
        <v>27600</v>
      </c>
      <c r="J50" s="248">
        <v>27600</v>
      </c>
      <c r="K50" s="248">
        <v>27600</v>
      </c>
      <c r="L50" s="248">
        <v>20084.72</v>
      </c>
      <c r="M50" s="3"/>
      <c r="N50" s="3"/>
      <c r="O50" s="3"/>
      <c r="P50" s="3"/>
      <c r="Q50" s="3"/>
      <c r="R50" s="237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248"/>
      <c r="J51" s="248"/>
      <c r="K51" s="248"/>
      <c r="L51" s="248"/>
      <c r="M51" s="3"/>
      <c r="N51" s="3"/>
      <c r="O51" s="3"/>
      <c r="P51" s="3"/>
      <c r="Q51" s="3"/>
      <c r="R51" s="237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48">
        <v>10000</v>
      </c>
      <c r="J52" s="248">
        <v>7500</v>
      </c>
      <c r="K52" s="248">
        <v>7500</v>
      </c>
      <c r="L52" s="248">
        <v>461.25</v>
      </c>
      <c r="M52" s="3"/>
      <c r="N52" s="3"/>
      <c r="O52" s="3"/>
      <c r="P52" s="3"/>
      <c r="Q52" s="3"/>
      <c r="R52" s="237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37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8">
        <v>1</v>
      </c>
      <c r="B54" s="276"/>
      <c r="C54" s="276"/>
      <c r="D54" s="276"/>
      <c r="E54" s="276"/>
      <c r="F54" s="277"/>
      <c r="G54" s="201">
        <v>2</v>
      </c>
      <c r="H54" s="202">
        <v>3</v>
      </c>
      <c r="I54" s="203">
        <v>4</v>
      </c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237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37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37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237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247">
        <v>16300</v>
      </c>
      <c r="J58" s="248">
        <v>12300</v>
      </c>
      <c r="K58" s="248">
        <v>12300</v>
      </c>
      <c r="L58" s="248">
        <v>1799.8</v>
      </c>
      <c r="M58" s="3"/>
      <c r="N58" s="3"/>
      <c r="O58" s="3"/>
      <c r="P58" s="3"/>
      <c r="Q58" s="3"/>
      <c r="R58" s="237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247"/>
      <c r="J59" s="248"/>
      <c r="K59" s="248"/>
      <c r="L59" s="248"/>
      <c r="M59" s="3"/>
      <c r="N59" s="3"/>
      <c r="O59" s="3"/>
      <c r="P59" s="3"/>
      <c r="Q59" s="3"/>
      <c r="R59" s="237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2">
        <v>30</v>
      </c>
      <c r="I60" s="247"/>
      <c r="J60" s="248"/>
      <c r="K60" s="248"/>
      <c r="L60" s="248"/>
      <c r="M60" s="3"/>
      <c r="N60" s="3"/>
      <c r="O60" s="3"/>
      <c r="P60" s="3"/>
      <c r="Q60" s="3"/>
      <c r="R60" s="237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247"/>
      <c r="J61" s="248"/>
      <c r="K61" s="248"/>
      <c r="L61" s="248"/>
      <c r="M61" s="3"/>
      <c r="N61" s="3"/>
      <c r="O61" s="3"/>
      <c r="P61" s="3"/>
      <c r="Q61" s="3"/>
      <c r="R61" s="237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247"/>
      <c r="J62" s="248"/>
      <c r="K62" s="248"/>
      <c r="L62" s="248"/>
      <c r="M62" s="3"/>
      <c r="N62" s="3"/>
      <c r="O62" s="3"/>
      <c r="P62" s="3"/>
      <c r="Q62" s="3"/>
      <c r="R62" s="237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247">
        <v>18400</v>
      </c>
      <c r="J63" s="248">
        <v>13800</v>
      </c>
      <c r="K63" s="248">
        <v>13800</v>
      </c>
      <c r="L63" s="248">
        <v>4288.09</v>
      </c>
      <c r="M63" s="3"/>
      <c r="N63" s="3"/>
      <c r="O63" s="3"/>
      <c r="P63" s="3"/>
      <c r="Q63" s="3"/>
      <c r="R63" s="237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3">
        <v>1</v>
      </c>
      <c r="B90" s="284"/>
      <c r="C90" s="284"/>
      <c r="D90" s="284"/>
      <c r="E90" s="284"/>
      <c r="F90" s="285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5">
        <v>1</v>
      </c>
      <c r="B131" s="276"/>
      <c r="C131" s="276"/>
      <c r="D131" s="276"/>
      <c r="E131" s="276"/>
      <c r="F131" s="277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8">
        <v>1</v>
      </c>
      <c r="B171" s="276"/>
      <c r="C171" s="276"/>
      <c r="D171" s="276"/>
      <c r="E171" s="276"/>
      <c r="F171" s="277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242">
        <f>SUM(I175+I226+I286)</f>
        <v>5000</v>
      </c>
      <c r="J174" s="261">
        <f>SUM(J175+J226+J286)</f>
        <v>5000</v>
      </c>
      <c r="K174" s="249">
        <f>SUM(K175+K226+K286)</f>
        <v>5000</v>
      </c>
      <c r="L174" s="24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243">
        <f>SUM(I176+I197+I205+I216+I220)</f>
        <v>5000</v>
      </c>
      <c r="J175" s="262">
        <f>SUM(J176+J197+J205+J216+J220)</f>
        <v>5000</v>
      </c>
      <c r="K175" s="262">
        <f>SUM(K176+K197+K205+K216+K220)</f>
        <v>5000</v>
      </c>
      <c r="L175" s="26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244">
        <f>SUM(I177+I180+I185+I189+I194)</f>
        <v>5000</v>
      </c>
      <c r="J176" s="263">
        <f>SUM(J177+J180+J185+J189+J194)</f>
        <v>5000</v>
      </c>
      <c r="K176" s="252">
        <f>SUM(K177+K180+K185+K189+K194)</f>
        <v>5000</v>
      </c>
      <c r="L176" s="24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243">
        <f aca="true" t="shared" si="18" ref="I177:L178">I178</f>
        <v>0</v>
      </c>
      <c r="J177" s="264">
        <f t="shared" si="18"/>
        <v>0</v>
      </c>
      <c r="K177" s="265">
        <f t="shared" si="18"/>
        <v>0</v>
      </c>
      <c r="L177" s="26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244">
        <f t="shared" si="18"/>
        <v>0</v>
      </c>
      <c r="J178" s="241">
        <f t="shared" si="18"/>
        <v>0</v>
      </c>
      <c r="K178" s="241">
        <f t="shared" si="18"/>
        <v>0</v>
      </c>
      <c r="L178" s="24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245"/>
      <c r="J179" s="247"/>
      <c r="K179" s="247"/>
      <c r="L179" s="24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244">
        <f>I181</f>
        <v>0</v>
      </c>
      <c r="J180" s="264">
        <f>J181</f>
        <v>0</v>
      </c>
      <c r="K180" s="265">
        <f>K181</f>
        <v>0</v>
      </c>
      <c r="L180" s="26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243">
        <f>SUM(I182:I184)</f>
        <v>0</v>
      </c>
      <c r="J181" s="263">
        <f>SUM(J182:J184)</f>
        <v>0</v>
      </c>
      <c r="K181" s="252">
        <f>SUM(K182:K184)</f>
        <v>0</v>
      </c>
      <c r="L181" s="24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246"/>
      <c r="J182" s="253"/>
      <c r="K182" s="253"/>
      <c r="L182" s="26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245"/>
      <c r="J183" s="247"/>
      <c r="K183" s="247"/>
      <c r="L183" s="24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246"/>
      <c r="J184" s="253"/>
      <c r="K184" s="253"/>
      <c r="L184" s="26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243">
        <f>I186</f>
        <v>5000</v>
      </c>
      <c r="J185" s="263">
        <f>J186</f>
        <v>5000</v>
      </c>
      <c r="K185" s="252">
        <f>K186</f>
        <v>5000</v>
      </c>
      <c r="L185" s="24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243">
        <f>SUM(I187:I188)</f>
        <v>5000</v>
      </c>
      <c r="J186" s="263">
        <f>SUM(J187:J188)</f>
        <v>5000</v>
      </c>
      <c r="K186" s="252">
        <f>SUM(K187:K188)</f>
        <v>5000</v>
      </c>
      <c r="L186" s="24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245"/>
      <c r="J187" s="247"/>
      <c r="K187" s="247"/>
      <c r="L187" s="26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246">
        <v>5000</v>
      </c>
      <c r="J188" s="247">
        <v>5000</v>
      </c>
      <c r="K188" s="247">
        <v>5000</v>
      </c>
      <c r="L188" s="24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5">
        <v>1</v>
      </c>
      <c r="B208" s="276"/>
      <c r="C208" s="276"/>
      <c r="D208" s="276"/>
      <c r="E208" s="276"/>
      <c r="F208" s="277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5">
        <v>1</v>
      </c>
      <c r="B247" s="276"/>
      <c r="C247" s="276"/>
      <c r="D247" s="276"/>
      <c r="E247" s="276"/>
      <c r="F247" s="277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5">
        <v>1</v>
      </c>
      <c r="B288" s="276"/>
      <c r="C288" s="276"/>
      <c r="D288" s="276"/>
      <c r="E288" s="276"/>
      <c r="F288" s="277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5">
        <v>1</v>
      </c>
      <c r="B330" s="276"/>
      <c r="C330" s="276"/>
      <c r="D330" s="276"/>
      <c r="E330" s="276"/>
      <c r="F330" s="277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0" t="s">
        <v>138</v>
      </c>
      <c r="H344" s="183">
        <v>307</v>
      </c>
      <c r="I344" s="242">
        <f>SUM(I30+I174)</f>
        <v>2713100</v>
      </c>
      <c r="J344" s="267">
        <f>SUM(J30+J174)</f>
        <v>2044200</v>
      </c>
      <c r="K344" s="267">
        <f>SUM(K30+K174)</f>
        <v>2044500</v>
      </c>
      <c r="L344" s="268">
        <f>SUM(L30+L174)</f>
        <v>1637115.1300000001</v>
      </c>
      <c r="M344" s="3"/>
      <c r="N344" s="3"/>
      <c r="O344" s="3"/>
      <c r="P344" s="3"/>
      <c r="Q344" s="3"/>
      <c r="R344" s="237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269" t="s">
        <v>178</v>
      </c>
      <c r="L347" s="269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0"/>
      <c r="B348" s="181"/>
      <c r="C348" s="181"/>
      <c r="D348" s="232" t="s">
        <v>169</v>
      </c>
      <c r="E348" s="233"/>
      <c r="F348" s="233"/>
      <c r="G348" s="233"/>
      <c r="H348" s="233"/>
      <c r="I348" s="179" t="s">
        <v>132</v>
      </c>
      <c r="J348" s="3"/>
      <c r="K348" s="270" t="s">
        <v>133</v>
      </c>
      <c r="L348" s="27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5"/>
      <c r="G350" s="82"/>
      <c r="H350" s="3"/>
      <c r="I350" s="154"/>
      <c r="J350" s="3"/>
      <c r="K350" s="236"/>
      <c r="L350" s="23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3"/>
      <c r="B351" s="5"/>
      <c r="C351" s="5"/>
      <c r="D351" s="271" t="s">
        <v>170</v>
      </c>
      <c r="E351" s="272"/>
      <c r="F351" s="272"/>
      <c r="G351" s="272"/>
      <c r="H351" s="234"/>
      <c r="I351" s="179" t="s">
        <v>132</v>
      </c>
      <c r="J351" s="5"/>
      <c r="K351" s="270" t="s">
        <v>133</v>
      </c>
      <c r="L351" s="27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2014-07-10T10:53:31Z</cp:lastPrinted>
  <dcterms:created xsi:type="dcterms:W3CDTF">2004-04-07T10:43:01Z</dcterms:created>
  <dcterms:modified xsi:type="dcterms:W3CDTF">2015-03-23T16:37:53Z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