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4592" windowHeight="7836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<sst xmlns="http://schemas.openxmlformats.org/spreadsheetml/2006/main" count="1046" uniqueCount="201">
  <si>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</si>
  <si>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</si>
  <si>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</si>
  <si>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</si>
  <si>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</si>
  <si>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</si>
  <si>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</si>
  <si>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</si>
  <si>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</si>
  <si>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</si>
  <si>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</si>
  <si>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</si>
  <si>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</si>
  <si>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</si>
  <si>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</si>
  <si>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</si>
  <si>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</si>
  <si>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</si>
  <si>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</si>
  <si>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</si>
  <si>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</si>
  <si>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</si>
  <si>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</si>
  <si>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</si>
  <si>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</si>
  <si>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</si>
  <si>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</si>
  <si>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</si>
  <si>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</si>
  <si>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</si>
  <si>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</si>
  <si>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</si>
  <si>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</si>
  <si>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</si>
  <si>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</si>
  <si>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</si>
  <si>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</si>
  <si>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</si>
  <si>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</si>
  <si>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</si>
  <si>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</si>
  <si>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</si>
  <si>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</si>
  <si>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</si>
  <si>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</si>
  <si>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</si>
  <si>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</si>
  <si>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</si>
  <si>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</si>
  <si>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</si>
  <si>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</si>
  <si>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</si>
  <si>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</si>
  <si>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</si>
  <si>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</si>
  <si>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</si>
  <si>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</si>
  <si>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</si>
  <si>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</si>
  <si>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</si>
  <si>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</si>
  <si>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</si>
  <si>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</si>
  <si>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</si>
  <si>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</si>
  <si>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</si>
  <si>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</si>
  <si>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</si>
  <si>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</si>
  <si>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</si>
  <si>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</si>
  <si>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</si>
  <si>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</si>
  <si>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</si>
  <si>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</si>
  <si>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</si>
  <si>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</si>
  <si>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</si>
  <si>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</si>
  <si>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</si>
  <si>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</si>
  <si>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</si>
  <si>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</si>
  <si>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</si>
  <si>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</si>
  <si>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</si>
  <si>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</si>
  <si>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</si>
  <si>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</si>
  <si>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</si>
  <si>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</si>
  <si>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</si>
  <si>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</si>
  <si>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</si>
  <si>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</si>
  <si>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</si>
  <si>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</si>
  <si>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</si>
  <si>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</si>
  <si>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</si>
  <si>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</si>
  <si>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</si>
  <si>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</si>
  <si>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</si>
  <si>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</si>
  <si>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</si>
  <si>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</si>
  <si>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</si>
  <si>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</si>
  <si>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</si>
  <si>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</si>
  <si>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</si>
  <si>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</si>
  <si>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</si>
  <si>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</si>
  <si>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</si>
  <si>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</si>
  <si>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</si>
  <si>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</si>
  <si>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</si>
  <si>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</si>
  <si>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</si>
  <si>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</si>
  <si>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</si>
  <si>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</si>
  <si>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</si>
  <si>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</si>
  <si>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</si>
  <si>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</si>
  <si>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</si>
  <si>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</si>
  <si>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</si>
  <si>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</si>
  <si>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</si>
  <si>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</si>
  <si>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</si>
  <si>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</si>
  <si>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</si>
  <si>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</si>
  <si>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</si>
  <si>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</si>
  <si>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</si>
  <si>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</si>
  <si>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</si>
  <si>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</si>
  <si>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</si>
  <si>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</si>
  <si>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</si>
  <si>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</si>
  <si>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</si>
  <si>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</si>
  <si>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</si>
  <si>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</si>
  <si>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</si>
  <si>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</si>
  <si>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</si>
  <si>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</si>
  <si>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</si>
  <si>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</si>
  <si>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</si>
  <si>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</si>
  <si>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</si>
  <si>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</si>
  <si>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</si>
  <si>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</si>
  <si>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</si>
  <si>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</si>
  <si>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</si>
  <si>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</si>
  <si>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</si>
  <si>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</si>
  <si>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</si>
  <si>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</si>
  <si>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</si>
  <si>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</si>
  <si>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</si>
  <si>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</si>
  <si>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</si>
  <si>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</si>
  <si>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</si>
  <si>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</si>
  <si>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</si>
  <si>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</si>
  <si>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</si>
  <si>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</si>
  <si>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</si>
  <si>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</si>
  <si>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</si>
  <si>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</si>
  <si>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</si>
  <si>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</si>
  <si>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</si>
  <si>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</si>
  <si>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Garliavos Juozo Lukšos gimnazija</t>
  </si>
  <si>
    <t>4.3</t>
  </si>
  <si>
    <t>Direktorius</t>
  </si>
  <si>
    <t>Vidmantas Vitkauskas</t>
  </si>
  <si>
    <t>Vedėjo pavaduotoja finansams</t>
  </si>
  <si>
    <t>Morta Poderienė</t>
  </si>
  <si>
    <t>2017 01 10    Nr. 17</t>
  </si>
  <si>
    <t>2016 M. GRUODŽIO 31 D.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</si>
</sst>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[$-427]yyyy\ &quot;m.&quot;\ mmmm\ d\ &quot;d.&quot;"/>
    <numFmt numFmtId="166" formatCode="0.000"/>
    <numFmt numFmtId="167" formatCode="0.0000"/>
    <numFmt numFmtId="168" formatCode="_-* #,##0.000\ _L_t_-;\-* #,##0.000\ _L_t_-;_-* &quot;-&quot;??\ _L_t_-;_-@_-"/>
    <numFmt numFmtId="169" formatCode="_-* #,##0.0\ _L_t_-;\-* #,##0.0\ _L_t_-;_-* &quot;-&quot;??\ _L_t_-;_-@_-"/>
    <numFmt numFmtId="170" formatCode="_-* #,##0\ _L_t_-;\-* #,##0\ _L_t_-;_-* &quot;-&quot;??\ _L_t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64" fontId="4" fillId="0" borderId="0" xfId="47" applyNumberFormat="1" applyFont="1" applyBorder="1" applyAlignment="1" applyProtection="1">
      <alignment horizontal="right" vertical="center"/>
      <protection/>
    </xf>
    <xf numFmtId="164" fontId="6" fillId="0" borderId="0" xfId="47" applyNumberFormat="1" applyFont="1" applyBorder="1" applyAlignment="1" applyProtection="1">
      <alignment horizontal="left" vertical="center" wrapText="1"/>
      <protection/>
    </xf>
    <xf numFmtId="164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64" fontId="6" fillId="0" borderId="0" xfId="47" applyNumberFormat="1" applyFont="1" applyBorder="1" applyAlignment="1" applyProtection="1">
      <alignment horizontal="right" vertical="center"/>
      <protection/>
    </xf>
    <xf numFmtId="164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 applyProtection="1">
      <alignment horizontal="right" vertical="center" wrapText="1"/>
      <protection/>
    </xf>
    <xf numFmtId="164" fontId="7" fillId="0" borderId="19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 applyProtection="1">
      <alignment horizontal="right" vertical="center" wrapText="1"/>
      <protection/>
    </xf>
    <xf numFmtId="164" fontId="7" fillId="0" borderId="17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7" xfId="46" applyNumberFormat="1" applyFont="1" applyBorder="1" applyAlignment="1">
      <alignment horizontal="right" vertical="center" wrapText="1"/>
      <protection/>
    </xf>
    <xf numFmtId="164" fontId="7" fillId="0" borderId="22" xfId="46" applyNumberFormat="1" applyFont="1" applyBorder="1" applyAlignment="1" applyProtection="1">
      <alignment horizontal="right" vertical="center" wrapText="1"/>
      <protection/>
    </xf>
    <xf numFmtId="164" fontId="7" fillId="0" borderId="12" xfId="46" applyNumberFormat="1" applyFont="1" applyBorder="1" applyAlignment="1" applyProtection="1">
      <alignment horizontal="right" vertical="center" wrapText="1"/>
      <protection/>
    </xf>
    <xf numFmtId="164" fontId="7" fillId="33" borderId="15" xfId="46" applyNumberFormat="1" applyFont="1" applyFill="1" applyBorder="1" applyAlignment="1">
      <alignment horizontal="right" vertical="center" wrapText="1"/>
      <protection/>
    </xf>
    <xf numFmtId="164" fontId="7" fillId="33" borderId="14" xfId="46" applyNumberFormat="1" applyFont="1" applyFill="1" applyBorder="1" applyAlignment="1">
      <alignment horizontal="right" vertical="center" wrapText="1"/>
      <protection/>
    </xf>
    <xf numFmtId="164" fontId="7" fillId="33" borderId="19" xfId="46" applyNumberFormat="1" applyFont="1" applyFill="1" applyBorder="1" applyAlignment="1">
      <alignment horizontal="right" vertical="center" wrapText="1"/>
      <protection/>
    </xf>
    <xf numFmtId="164" fontId="7" fillId="0" borderId="15" xfId="46" applyNumberFormat="1" applyFont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10" xfId="46" applyNumberFormat="1" applyFont="1" applyFill="1" applyBorder="1" applyAlignment="1">
      <alignment horizontal="right" vertical="center" wrapText="1"/>
      <protection/>
    </xf>
    <xf numFmtId="164" fontId="7" fillId="0" borderId="22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>
      <alignment horizontal="right" vertical="center" wrapText="1"/>
      <protection/>
    </xf>
    <xf numFmtId="164" fontId="7" fillId="0" borderId="20" xfId="46" applyNumberFormat="1" applyFont="1" applyBorder="1" applyAlignment="1" applyProtection="1">
      <alignment horizontal="right" vertical="center" wrapText="1"/>
      <protection/>
    </xf>
    <xf numFmtId="164" fontId="7" fillId="0" borderId="10" xfId="46" applyNumberFormat="1" applyFont="1" applyBorder="1" applyAlignment="1">
      <alignment horizontal="right" vertical="center" wrapText="1"/>
      <protection/>
    </xf>
    <xf numFmtId="164" fontId="7" fillId="0" borderId="19" xfId="46" applyNumberFormat="1" applyFont="1" applyBorder="1" applyAlignment="1">
      <alignment horizontal="right" vertical="center" wrapText="1"/>
      <protection/>
    </xf>
    <xf numFmtId="164" fontId="7" fillId="0" borderId="12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>
      <alignment horizontal="right" vertical="center" wrapText="1"/>
      <protection/>
    </xf>
    <xf numFmtId="164" fontId="7" fillId="0" borderId="18" xfId="46" applyNumberFormat="1" applyFont="1" applyBorder="1" applyAlignment="1" applyProtection="1">
      <alignment horizontal="right" vertical="center" wrapText="1"/>
      <protection/>
    </xf>
    <xf numFmtId="164" fontId="7" fillId="33" borderId="13" xfId="46" applyNumberFormat="1" applyFont="1" applyFill="1" applyBorder="1" applyAlignment="1">
      <alignment horizontal="right" vertical="center" wrapText="1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64" fontId="7" fillId="33" borderId="20" xfId="46" applyNumberFormat="1" applyFont="1" applyFill="1" applyBorder="1" applyAlignment="1">
      <alignment horizontal="right" vertical="center" wrapText="1"/>
      <protection/>
    </xf>
    <xf numFmtId="164" fontId="7" fillId="33" borderId="22" xfId="46" applyNumberFormat="1" applyFont="1" applyFill="1" applyBorder="1" applyAlignment="1">
      <alignment horizontal="right" vertical="center" wrapText="1"/>
      <protection/>
    </xf>
    <xf numFmtId="164" fontId="7" fillId="33" borderId="24" xfId="46" applyNumberFormat="1" applyFont="1" applyFill="1" applyBorder="1" applyAlignment="1">
      <alignment horizontal="right" vertical="center" wrapText="1"/>
      <protection/>
    </xf>
    <xf numFmtId="164" fontId="7" fillId="33" borderId="12" xfId="46" applyNumberFormat="1" applyFont="1" applyFill="1" applyBorder="1" applyAlignment="1">
      <alignment horizontal="right" vertical="center" wrapText="1"/>
      <protection/>
    </xf>
    <xf numFmtId="164" fontId="7" fillId="33" borderId="16" xfId="46" applyNumberFormat="1" applyFont="1" applyFill="1" applyBorder="1" applyAlignment="1">
      <alignment horizontal="right" vertical="center" wrapText="1"/>
      <protection/>
    </xf>
    <xf numFmtId="164" fontId="7" fillId="33" borderId="18" xfId="46" applyNumberFormat="1" applyFont="1" applyFill="1" applyBorder="1" applyAlignment="1">
      <alignment horizontal="right" vertical="center" wrapText="1"/>
      <protection/>
    </xf>
    <xf numFmtId="164" fontId="7" fillId="33" borderId="17" xfId="46" applyNumberFormat="1" applyFont="1" applyFill="1" applyBorder="1" applyAlignment="1">
      <alignment horizontal="right" vertical="center"/>
      <protection/>
    </xf>
    <xf numFmtId="164" fontId="7" fillId="33" borderId="13" xfId="46" applyNumberFormat="1" applyFont="1" applyFill="1" applyBorder="1" applyAlignment="1">
      <alignment horizontal="right" vertical="center"/>
      <protection/>
    </xf>
    <xf numFmtId="164" fontId="7" fillId="33" borderId="10" xfId="46" applyNumberFormat="1" applyFont="1" applyFill="1" applyBorder="1" applyAlignment="1">
      <alignment horizontal="right" vertical="center"/>
      <protection/>
    </xf>
    <xf numFmtId="164" fontId="7" fillId="33" borderId="21" xfId="46" applyNumberFormat="1" applyFont="1" applyFill="1" applyBorder="1" applyAlignment="1">
      <alignment horizontal="right" vertical="center" wrapText="1"/>
      <protection/>
    </xf>
    <xf numFmtId="164" fontId="7" fillId="33" borderId="11" xfId="46" applyNumberFormat="1" applyFont="1" applyFill="1" applyBorder="1" applyAlignment="1">
      <alignment horizontal="right" vertical="center" wrapText="1"/>
      <protection/>
    </xf>
    <xf numFmtId="164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64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64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66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2" fontId="7" fillId="33" borderId="13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2" fontId="7" fillId="0" borderId="15" xfId="46" applyNumberFormat="1" applyFont="1" applyBorder="1" applyAlignment="1">
      <alignment horizontal="right" vertical="center" wrapText="1"/>
      <protection/>
    </xf>
    <xf numFmtId="2" fontId="7" fillId="0" borderId="15" xfId="43" applyNumberFormat="1" applyFont="1" applyBorder="1" applyAlignment="1" applyProtection="1">
      <alignment horizontal="right" vertical="center" wrapText="1"/>
      <protection/>
    </xf>
    <xf numFmtId="2" fontId="7" fillId="0" borderId="10" xfId="43" applyNumberFormat="1" applyFont="1" applyBorder="1" applyAlignment="1" applyProtection="1">
      <alignment horizontal="right" vertical="center" wrapText="1"/>
      <protection/>
    </xf>
    <xf numFmtId="2" fontId="7" fillId="33" borderId="10" xfId="43" applyNumberFormat="1" applyFont="1" applyFill="1" applyBorder="1" applyAlignment="1">
      <alignment horizontal="right" vertical="center" wrapText="1"/>
    </xf>
    <xf numFmtId="2" fontId="7" fillId="33" borderId="17" xfId="43" applyNumberFormat="1" applyFont="1" applyFill="1" applyBorder="1" applyAlignment="1">
      <alignment horizontal="right" vertical="center" wrapText="1"/>
    </xf>
    <xf numFmtId="2" fontId="7" fillId="0" borderId="17" xfId="43" applyNumberFormat="1" applyFont="1" applyBorder="1" applyAlignment="1" applyProtection="1">
      <alignment horizontal="right" vertical="center" wrapText="1"/>
      <protection/>
    </xf>
    <xf numFmtId="2" fontId="7" fillId="33" borderId="15" xfId="43" applyNumberFormat="1" applyFont="1" applyFill="1" applyBorder="1" applyAlignment="1">
      <alignment horizontal="right" vertical="center" wrapText="1"/>
    </xf>
    <xf numFmtId="2" fontId="7" fillId="33" borderId="19" xfId="43" applyNumberFormat="1" applyFont="1" applyFill="1" applyBorder="1" applyAlignment="1">
      <alignment horizontal="right" vertical="center" wrapText="1"/>
    </xf>
    <xf numFmtId="2" fontId="7" fillId="33" borderId="22" xfId="43" applyNumberFormat="1" applyFont="1" applyFill="1" applyBorder="1" applyAlignment="1">
      <alignment horizontal="right" vertical="center" wrapText="1"/>
    </xf>
    <xf numFmtId="2" fontId="7" fillId="33" borderId="24" xfId="43" applyNumberFormat="1" applyFont="1" applyFill="1" applyBorder="1" applyAlignment="1">
      <alignment horizontal="right" vertical="center" wrapText="1"/>
    </xf>
    <xf numFmtId="2" fontId="7" fillId="0" borderId="0" xfId="46" applyNumberFormat="1" applyFont="1" applyBorder="1">
      <alignment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>
      <alignment horizontal="right" vertical="center" wrapText="1"/>
      <protection/>
    </xf>
    <xf numFmtId="2" fontId="7" fillId="0" borderId="20" xfId="46" applyNumberFormat="1" applyFont="1" applyBorder="1" applyAlignment="1" applyProtection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46" applyFont="1" applyBorder="1" applyAlignment="1">
      <alignment horizontal="center" vertical="top" wrapText="1"/>
      <protection/>
    </xf>
    <xf numFmtId="164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7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 vertic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3" t="s">
        <v>176</v>
      </c>
      <c r="K1" s="284"/>
      <c r="L1" s="28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4"/>
      <c r="K2" s="284"/>
      <c r="L2" s="28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4"/>
      <c r="K3" s="284"/>
      <c r="L3" s="28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4"/>
      <c r="K4" s="284"/>
      <c r="L4" s="28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4"/>
      <c r="K5" s="284"/>
      <c r="L5" s="28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0"/>
      <c r="H6" s="301"/>
      <c r="I6" s="301"/>
      <c r="J6" s="301"/>
      <c r="K6" s="30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5" t="s">
        <v>173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6" t="s">
        <v>161</v>
      </c>
      <c r="H8" s="306"/>
      <c r="I8" s="306"/>
      <c r="J8" s="306"/>
      <c r="K8" s="30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4" t="s">
        <v>163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5" t="s">
        <v>164</v>
      </c>
      <c r="H10" s="305"/>
      <c r="I10" s="305"/>
      <c r="J10" s="305"/>
      <c r="K10" s="30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7" t="s">
        <v>162</v>
      </c>
      <c r="H11" s="307"/>
      <c r="I11" s="307"/>
      <c r="J11" s="307"/>
      <c r="K11" s="30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4" t="s">
        <v>5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5" t="s">
        <v>165</v>
      </c>
      <c r="H15" s="305"/>
      <c r="I15" s="305"/>
      <c r="J15" s="305"/>
      <c r="K15" s="30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8" t="s">
        <v>166</v>
      </c>
      <c r="H16" s="298"/>
      <c r="I16" s="298"/>
      <c r="J16" s="298"/>
      <c r="K16" s="2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2"/>
      <c r="H17" s="303"/>
      <c r="I17" s="303"/>
      <c r="J17" s="303"/>
      <c r="K17" s="30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3"/>
      <c r="D22" s="324"/>
      <c r="E22" s="324"/>
      <c r="F22" s="324"/>
      <c r="G22" s="324"/>
      <c r="H22" s="324"/>
      <c r="I22" s="32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9" t="s">
        <v>7</v>
      </c>
      <c r="H25" s="29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7" t="s">
        <v>2</v>
      </c>
      <c r="B27" s="288"/>
      <c r="C27" s="289"/>
      <c r="D27" s="289"/>
      <c r="E27" s="289"/>
      <c r="F27" s="289"/>
      <c r="G27" s="292" t="s">
        <v>3</v>
      </c>
      <c r="H27" s="294" t="s">
        <v>143</v>
      </c>
      <c r="I27" s="296" t="s">
        <v>147</v>
      </c>
      <c r="J27" s="297"/>
      <c r="K27" s="321" t="s">
        <v>144</v>
      </c>
      <c r="L27" s="31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0"/>
      <c r="B28" s="291"/>
      <c r="C28" s="291"/>
      <c r="D28" s="291"/>
      <c r="E28" s="291"/>
      <c r="F28" s="291"/>
      <c r="G28" s="293"/>
      <c r="H28" s="295"/>
      <c r="I28" s="182" t="s">
        <v>142</v>
      </c>
      <c r="J28" s="183" t="s">
        <v>141</v>
      </c>
      <c r="K28" s="322"/>
      <c r="L28" s="32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2" t="s">
        <v>139</v>
      </c>
      <c r="B29" s="313"/>
      <c r="C29" s="313"/>
      <c r="D29" s="313"/>
      <c r="E29" s="313"/>
      <c r="F29" s="31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8">
        <v>1</v>
      </c>
      <c r="B54" s="309"/>
      <c r="C54" s="309"/>
      <c r="D54" s="309"/>
      <c r="E54" s="309"/>
      <c r="F54" s="31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5">
        <v>1</v>
      </c>
      <c r="B90" s="316"/>
      <c r="C90" s="316"/>
      <c r="D90" s="316"/>
      <c r="E90" s="316"/>
      <c r="F90" s="31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8">
        <v>1</v>
      </c>
      <c r="B131" s="309"/>
      <c r="C131" s="309"/>
      <c r="D131" s="309"/>
      <c r="E131" s="309"/>
      <c r="F131" s="31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8">
        <v>1</v>
      </c>
      <c r="B171" s="309"/>
      <c r="C171" s="309"/>
      <c r="D171" s="309"/>
      <c r="E171" s="309"/>
      <c r="F171" s="31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8">
        <v>1</v>
      </c>
      <c r="B208" s="309"/>
      <c r="C208" s="309"/>
      <c r="D208" s="309"/>
      <c r="E208" s="309"/>
      <c r="F208" s="31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8">
        <v>1</v>
      </c>
      <c r="B247" s="309"/>
      <c r="C247" s="309"/>
      <c r="D247" s="309"/>
      <c r="E247" s="309"/>
      <c r="F247" s="31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8">
        <v>1</v>
      </c>
      <c r="B288" s="309"/>
      <c r="C288" s="309"/>
      <c r="D288" s="309"/>
      <c r="E288" s="309"/>
      <c r="F288" s="31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8">
        <v>1</v>
      </c>
      <c r="B330" s="309"/>
      <c r="C330" s="309"/>
      <c r="D330" s="309"/>
      <c r="E330" s="309"/>
      <c r="F330" s="31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5" t="s">
        <v>133</v>
      </c>
      <c r="L348" s="32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26" t="s">
        <v>175</v>
      </c>
      <c r="E351" s="327"/>
      <c r="F351" s="327"/>
      <c r="G351" s="327"/>
      <c r="H351" s="241"/>
      <c r="I351" s="186" t="s">
        <v>132</v>
      </c>
      <c r="J351" s="5"/>
      <c r="K351" s="325" t="s">
        <v>133</v>
      </c>
      <c r="L351" s="32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3" t="s">
        <v>176</v>
      </c>
      <c r="K1" s="284"/>
      <c r="L1" s="28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4"/>
      <c r="K2" s="284"/>
      <c r="L2" s="28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4"/>
      <c r="K3" s="284"/>
      <c r="L3" s="28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4"/>
      <c r="K4" s="284"/>
      <c r="L4" s="28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4"/>
      <c r="K5" s="284"/>
      <c r="L5" s="28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0"/>
      <c r="H6" s="301"/>
      <c r="I6" s="301"/>
      <c r="J6" s="301"/>
      <c r="K6" s="30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5" t="s">
        <v>173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6" t="s">
        <v>161</v>
      </c>
      <c r="H8" s="306"/>
      <c r="I8" s="306"/>
      <c r="J8" s="306"/>
      <c r="K8" s="30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4" t="s">
        <v>163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05" t="s">
        <v>164</v>
      </c>
      <c r="H10" s="305"/>
      <c r="I10" s="305"/>
      <c r="J10" s="305"/>
      <c r="K10" s="30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07" t="s">
        <v>162</v>
      </c>
      <c r="H11" s="307"/>
      <c r="I11" s="307"/>
      <c r="J11" s="307"/>
      <c r="K11" s="30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04" t="s">
        <v>5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05" t="s">
        <v>165</v>
      </c>
      <c r="H15" s="305"/>
      <c r="I15" s="305"/>
      <c r="J15" s="305"/>
      <c r="K15" s="30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8" t="s">
        <v>166</v>
      </c>
      <c r="H16" s="298"/>
      <c r="I16" s="298"/>
      <c r="J16" s="298"/>
      <c r="K16" s="2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2"/>
      <c r="H17" s="303"/>
      <c r="I17" s="303"/>
      <c r="J17" s="303"/>
      <c r="K17" s="30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8"/>
      <c r="D19" s="329"/>
      <c r="E19" s="329"/>
      <c r="F19" s="329"/>
      <c r="G19" s="329"/>
      <c r="H19" s="329"/>
      <c r="I19" s="32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23" t="s">
        <v>179</v>
      </c>
      <c r="D20" s="324"/>
      <c r="E20" s="324"/>
      <c r="F20" s="324"/>
      <c r="G20" s="324"/>
      <c r="H20" s="324"/>
      <c r="I20" s="32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23" t="s">
        <v>180</v>
      </c>
      <c r="D21" s="324"/>
      <c r="E21" s="324"/>
      <c r="F21" s="324"/>
      <c r="G21" s="324"/>
      <c r="H21" s="324"/>
      <c r="I21" s="32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3" t="s">
        <v>178</v>
      </c>
      <c r="D22" s="324"/>
      <c r="E22" s="324"/>
      <c r="F22" s="324"/>
      <c r="G22" s="324"/>
      <c r="H22" s="324"/>
      <c r="I22" s="32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9" t="s">
        <v>7</v>
      </c>
      <c r="H25" s="29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7" t="s">
        <v>2</v>
      </c>
      <c r="B27" s="288"/>
      <c r="C27" s="289"/>
      <c r="D27" s="289"/>
      <c r="E27" s="289"/>
      <c r="F27" s="289"/>
      <c r="G27" s="292" t="s">
        <v>3</v>
      </c>
      <c r="H27" s="294" t="s">
        <v>143</v>
      </c>
      <c r="I27" s="296" t="s">
        <v>147</v>
      </c>
      <c r="J27" s="297"/>
      <c r="K27" s="321" t="s">
        <v>144</v>
      </c>
      <c r="L27" s="31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0"/>
      <c r="B28" s="291"/>
      <c r="C28" s="291"/>
      <c r="D28" s="291"/>
      <c r="E28" s="291"/>
      <c r="F28" s="291"/>
      <c r="G28" s="293"/>
      <c r="H28" s="295"/>
      <c r="I28" s="182" t="s">
        <v>142</v>
      </c>
      <c r="J28" s="183" t="s">
        <v>141</v>
      </c>
      <c r="K28" s="322"/>
      <c r="L28" s="32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12" t="s">
        <v>139</v>
      </c>
      <c r="B29" s="313"/>
      <c r="C29" s="313"/>
      <c r="D29" s="313"/>
      <c r="E29" s="313"/>
      <c r="F29" s="31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8">
        <v>1</v>
      </c>
      <c r="B54" s="309"/>
      <c r="C54" s="309"/>
      <c r="D54" s="309"/>
      <c r="E54" s="309"/>
      <c r="F54" s="31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15">
        <v>1</v>
      </c>
      <c r="B90" s="316"/>
      <c r="C90" s="316"/>
      <c r="D90" s="316"/>
      <c r="E90" s="316"/>
      <c r="F90" s="31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8">
        <v>1</v>
      </c>
      <c r="B131" s="309"/>
      <c r="C131" s="309"/>
      <c r="D131" s="309"/>
      <c r="E131" s="309"/>
      <c r="F131" s="31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8">
        <v>1</v>
      </c>
      <c r="B171" s="309"/>
      <c r="C171" s="309"/>
      <c r="D171" s="309"/>
      <c r="E171" s="309"/>
      <c r="F171" s="31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8">
        <v>1</v>
      </c>
      <c r="B208" s="309"/>
      <c r="C208" s="309"/>
      <c r="D208" s="309"/>
      <c r="E208" s="309"/>
      <c r="F208" s="31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2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8">
        <v>1</v>
      </c>
      <c r="B247" s="309"/>
      <c r="C247" s="309"/>
      <c r="D247" s="309"/>
      <c r="E247" s="309"/>
      <c r="F247" s="31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2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8">
        <v>1</v>
      </c>
      <c r="B288" s="309"/>
      <c r="C288" s="309"/>
      <c r="D288" s="309"/>
      <c r="E288" s="309"/>
      <c r="F288" s="31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8">
        <v>1</v>
      </c>
      <c r="B330" s="309"/>
      <c r="C330" s="309"/>
      <c r="D330" s="309"/>
      <c r="E330" s="309"/>
      <c r="F330" s="31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5" t="s">
        <v>133</v>
      </c>
      <c r="L348" s="32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">
      <c r="A351" s="160"/>
      <c r="B351" s="5"/>
      <c r="C351" s="5"/>
      <c r="D351" s="326" t="s">
        <v>175</v>
      </c>
      <c r="E351" s="327"/>
      <c r="F351" s="327"/>
      <c r="G351" s="327"/>
      <c r="H351" s="241"/>
      <c r="I351" s="186" t="s">
        <v>132</v>
      </c>
      <c r="J351" s="5"/>
      <c r="K351" s="325" t="s">
        <v>133</v>
      </c>
      <c r="L351" s="32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7">
      <selection activeCell="S53" sqref="S5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0" width="10.851562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140625" style="1" customWidth="1"/>
    <col min="18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0" t="s">
        <v>191</v>
      </c>
      <c r="H6" s="301"/>
      <c r="I6" s="301"/>
      <c r="J6" s="301"/>
      <c r="K6" s="30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85" t="s">
        <v>173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6" t="s">
        <v>161</v>
      </c>
      <c r="H8" s="306"/>
      <c r="I8" s="306"/>
      <c r="J8" s="306"/>
      <c r="K8" s="30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4" t="s">
        <v>200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305" t="s">
        <v>192</v>
      </c>
      <c r="H10" s="305"/>
      <c r="I10" s="305"/>
      <c r="J10" s="305"/>
      <c r="K10" s="30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307" t="s">
        <v>162</v>
      </c>
      <c r="H11" s="307"/>
      <c r="I11" s="307"/>
      <c r="J11" s="307"/>
      <c r="K11" s="30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304" t="s">
        <v>5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305" t="s">
        <v>199</v>
      </c>
      <c r="H15" s="305"/>
      <c r="I15" s="305"/>
      <c r="J15" s="305"/>
      <c r="K15" s="305"/>
      <c r="M15" s="3"/>
      <c r="N15" s="3"/>
      <c r="O15" s="3"/>
      <c r="P15" s="3"/>
    </row>
    <row r="16" spans="7:16" ht="11.25" customHeight="1">
      <c r="G16" s="298" t="s">
        <v>166</v>
      </c>
      <c r="H16" s="298"/>
      <c r="I16" s="298"/>
      <c r="J16" s="298"/>
      <c r="K16" s="29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324"/>
      <c r="F17" s="324"/>
      <c r="G17" s="324"/>
      <c r="H17" s="324"/>
      <c r="I17" s="324"/>
      <c r="J17" s="324"/>
      <c r="K17" s="324"/>
      <c r="L17" s="169"/>
      <c r="M17" s="3"/>
      <c r="N17" s="3"/>
      <c r="O17" s="3"/>
      <c r="P17" s="3"/>
    </row>
    <row r="18" spans="1:16" ht="12" customHeight="1">
      <c r="A18" s="311" t="s">
        <v>177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193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194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299" t="s">
        <v>7</v>
      </c>
      <c r="H25" s="299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87" t="s">
        <v>2</v>
      </c>
      <c r="B27" s="288"/>
      <c r="C27" s="289"/>
      <c r="D27" s="289"/>
      <c r="E27" s="289"/>
      <c r="F27" s="289"/>
      <c r="G27" s="292" t="s">
        <v>3</v>
      </c>
      <c r="H27" s="294" t="s">
        <v>143</v>
      </c>
      <c r="I27" s="296" t="s">
        <v>147</v>
      </c>
      <c r="J27" s="297"/>
      <c r="K27" s="321" t="s">
        <v>144</v>
      </c>
      <c r="L27" s="319" t="s">
        <v>168</v>
      </c>
      <c r="M27" s="105"/>
      <c r="N27" s="3"/>
      <c r="O27" s="3"/>
      <c r="P27" s="3"/>
    </row>
    <row r="28" spans="1:17" ht="46.5" customHeight="1">
      <c r="A28" s="290"/>
      <c r="B28" s="291"/>
      <c r="C28" s="291"/>
      <c r="D28" s="291"/>
      <c r="E28" s="291"/>
      <c r="F28" s="291"/>
      <c r="G28" s="293"/>
      <c r="H28" s="295"/>
      <c r="I28" s="182" t="s">
        <v>142</v>
      </c>
      <c r="J28" s="183" t="s">
        <v>141</v>
      </c>
      <c r="K28" s="322"/>
      <c r="L28" s="320"/>
      <c r="M28" s="3"/>
      <c r="N28" s="3"/>
      <c r="O28" s="3"/>
      <c r="P28" s="3"/>
      <c r="Q28" s="3"/>
    </row>
    <row r="29" spans="1:17" ht="11.25" customHeight="1">
      <c r="A29" s="312" t="s">
        <v>139</v>
      </c>
      <c r="B29" s="313"/>
      <c r="C29" s="313"/>
      <c r="D29" s="313"/>
      <c r="E29" s="313"/>
      <c r="F29" s="31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7">
        <f>SUM(I31+I41+I62+I83+I91+I107+I130+I146+I155)</f>
        <v>676113.69</v>
      </c>
      <c r="J30" s="247">
        <f>SUM(J31+J41+J62+J83+J91+J107+J130+J146+J155)</f>
        <v>676113.69</v>
      </c>
      <c r="K30" s="248">
        <f>SUM(K31+K41+K62+K83+K91+K107+K130+K146+K155)</f>
        <v>676113.69</v>
      </c>
      <c r="L30" s="247">
        <f>SUM(L31+L41+L62+L83+L91+L107+L130+L146+L155)</f>
        <v>676113.69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7">
        <f>SUM(I32+I37)</f>
        <v>655917.24</v>
      </c>
      <c r="J31" s="247">
        <f>SUM(J32+J37)</f>
        <v>655917.24</v>
      </c>
      <c r="K31" s="249">
        <f>SUM(K32+K37)</f>
        <v>655917.24</v>
      </c>
      <c r="L31" s="250">
        <f>SUM(L32+L37)</f>
        <v>655917.24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501251.6</v>
      </c>
      <c r="J32" s="251">
        <f aca="true" t="shared" si="0" ref="J32:L33">SUM(J33)</f>
        <v>501251.6</v>
      </c>
      <c r="K32" s="252">
        <f t="shared" si="0"/>
        <v>501251.6</v>
      </c>
      <c r="L32" s="251">
        <f t="shared" si="0"/>
        <v>501251.6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501251.6</v>
      </c>
      <c r="J33" s="251">
        <f t="shared" si="0"/>
        <v>501251.6</v>
      </c>
      <c r="K33" s="252">
        <f t="shared" si="0"/>
        <v>501251.6</v>
      </c>
      <c r="L33" s="251">
        <f t="shared" si="0"/>
        <v>501251.6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2">
        <f>SUM(I35:I36)</f>
        <v>501251.6</v>
      </c>
      <c r="J34" s="251">
        <f>SUM(J35:J36)</f>
        <v>501251.6</v>
      </c>
      <c r="K34" s="252">
        <f>SUM(K35:K36)</f>
        <v>501251.6</v>
      </c>
      <c r="L34" s="251">
        <f>SUM(L35:L36)</f>
        <v>501251.6</v>
      </c>
      <c r="M34" s="3"/>
      <c r="N34" s="3"/>
      <c r="O34" s="3"/>
      <c r="P34" s="3"/>
      <c r="Q34" s="274">
        <f aca="true" t="shared" si="1" ref="Q34:Q39">+J34-K34</f>
        <v>0</v>
      </c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5">
        <v>501251.6</v>
      </c>
      <c r="J35" s="266">
        <v>501251.6</v>
      </c>
      <c r="K35" s="253">
        <v>501251.6</v>
      </c>
      <c r="L35" s="253">
        <v>501251.6</v>
      </c>
      <c r="M35" s="3"/>
      <c r="N35" s="3"/>
      <c r="O35" s="3"/>
      <c r="P35" s="3"/>
      <c r="Q35" s="274">
        <f t="shared" si="1"/>
        <v>0</v>
      </c>
      <c r="R35" s="260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6"/>
      <c r="J36" s="266"/>
      <c r="K36" s="253"/>
      <c r="L36" s="253"/>
      <c r="M36" s="3"/>
      <c r="N36" s="3"/>
      <c r="O36" s="3"/>
      <c r="P36" s="3"/>
      <c r="Q36" s="274">
        <f t="shared" si="1"/>
        <v>0</v>
      </c>
      <c r="R36" s="260"/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67">
        <f>I38</f>
        <v>154665.64</v>
      </c>
      <c r="J37" s="268">
        <f aca="true" t="shared" si="2" ref="J37:L38">J38</f>
        <v>154665.64</v>
      </c>
      <c r="K37" s="252">
        <f t="shared" si="2"/>
        <v>154665.64</v>
      </c>
      <c r="L37" s="251">
        <f t="shared" si="2"/>
        <v>154665.64</v>
      </c>
      <c r="M37" s="3"/>
      <c r="N37" s="3"/>
      <c r="O37" s="3"/>
      <c r="P37" s="3"/>
      <c r="Q37" s="274">
        <f t="shared" si="1"/>
        <v>0</v>
      </c>
      <c r="R37" s="260"/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67">
        <f>I39</f>
        <v>154665.64</v>
      </c>
      <c r="J38" s="268">
        <f t="shared" si="2"/>
        <v>154665.64</v>
      </c>
      <c r="K38" s="251">
        <f t="shared" si="2"/>
        <v>154665.64</v>
      </c>
      <c r="L38" s="251">
        <f t="shared" si="2"/>
        <v>154665.64</v>
      </c>
      <c r="M38" s="3"/>
      <c r="N38" s="3"/>
      <c r="O38" s="3"/>
      <c r="P38" s="3"/>
      <c r="Q38" s="274">
        <f t="shared" si="1"/>
        <v>0</v>
      </c>
      <c r="R38" s="260"/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68">
        <f>I40</f>
        <v>154665.64</v>
      </c>
      <c r="J39" s="268">
        <f>J40</f>
        <v>154665.64</v>
      </c>
      <c r="K39" s="251">
        <f>K40</f>
        <v>154665.64</v>
      </c>
      <c r="L39" s="251">
        <f>L40</f>
        <v>154665.64</v>
      </c>
      <c r="M39" s="3"/>
      <c r="N39" s="3"/>
      <c r="O39" s="3"/>
      <c r="P39" s="3"/>
      <c r="Q39" s="274">
        <f t="shared" si="1"/>
        <v>0</v>
      </c>
      <c r="R39" s="260"/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9">
        <v>154665.64</v>
      </c>
      <c r="J40" s="266">
        <v>154665.64</v>
      </c>
      <c r="K40" s="253">
        <v>154665.64</v>
      </c>
      <c r="L40" s="253">
        <v>154665.64</v>
      </c>
      <c r="M40" s="3"/>
      <c r="N40" s="3"/>
      <c r="O40" s="3"/>
      <c r="P40" s="3"/>
      <c r="Q40" s="274">
        <f>+J40-K40</f>
        <v>0</v>
      </c>
      <c r="R40" s="260"/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70">
        <f aca="true" t="shared" si="3" ref="I41:L43">I42</f>
        <v>20196.45</v>
      </c>
      <c r="J41" s="271">
        <f t="shared" si="3"/>
        <v>20196.45</v>
      </c>
      <c r="K41" s="254">
        <f t="shared" si="3"/>
        <v>20196.45</v>
      </c>
      <c r="L41" s="254">
        <f t="shared" si="3"/>
        <v>20196.45</v>
      </c>
      <c r="M41" s="3"/>
      <c r="N41" s="3"/>
      <c r="O41" s="3"/>
      <c r="P41" s="3"/>
      <c r="Q41" s="274">
        <f aca="true" t="shared" si="4" ref="Q41:Q61">+J41-K41</f>
        <v>0</v>
      </c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68">
        <f t="shared" si="3"/>
        <v>20196.45</v>
      </c>
      <c r="J42" s="267">
        <f t="shared" si="3"/>
        <v>20196.45</v>
      </c>
      <c r="K42" s="251">
        <f t="shared" si="3"/>
        <v>20196.45</v>
      </c>
      <c r="L42" s="252">
        <f t="shared" si="3"/>
        <v>20196.45</v>
      </c>
      <c r="M42" s="3"/>
      <c r="N42" s="3"/>
      <c r="O42" s="3"/>
      <c r="P42" s="3"/>
      <c r="Q42" s="274">
        <f t="shared" si="4"/>
        <v>0</v>
      </c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68">
        <f t="shared" si="3"/>
        <v>20196.45</v>
      </c>
      <c r="J43" s="267">
        <f t="shared" si="3"/>
        <v>20196.45</v>
      </c>
      <c r="K43" s="255">
        <f t="shared" si="3"/>
        <v>20196.45</v>
      </c>
      <c r="L43" s="255">
        <f t="shared" si="3"/>
        <v>20196.45</v>
      </c>
      <c r="M43" s="3"/>
      <c r="N43" s="3"/>
      <c r="O43" s="3"/>
      <c r="P43" s="3"/>
      <c r="Q43" s="274">
        <f t="shared" si="4"/>
        <v>0</v>
      </c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72">
        <f>SUM(I45:I61)-I53</f>
        <v>20196.45</v>
      </c>
      <c r="J44" s="273">
        <f>SUM(J45:J61)-J53</f>
        <v>20196.45</v>
      </c>
      <c r="K44" s="256">
        <f>SUM(K45:K61)-K53</f>
        <v>20196.45</v>
      </c>
      <c r="L44" s="257">
        <f>SUM(L45:L61)-L53</f>
        <v>20196.45</v>
      </c>
      <c r="M44" s="3"/>
      <c r="N44" s="3"/>
      <c r="O44" s="3"/>
      <c r="P44" s="3"/>
      <c r="Q44" s="274">
        <f t="shared" si="4"/>
        <v>0</v>
      </c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274">
        <f t="shared" si="4"/>
        <v>0</v>
      </c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253"/>
      <c r="L46" s="253"/>
      <c r="M46" s="3"/>
      <c r="N46" s="3"/>
      <c r="O46" s="3"/>
      <c r="P46" s="3"/>
      <c r="Q46" s="274">
        <f t="shared" si="4"/>
        <v>0</v>
      </c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253"/>
      <c r="L47" s="253"/>
      <c r="M47" s="3"/>
      <c r="N47" s="3"/>
      <c r="O47" s="3"/>
      <c r="P47" s="3"/>
      <c r="Q47" s="274">
        <f t="shared" si="4"/>
        <v>0</v>
      </c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253"/>
      <c r="L48" s="253"/>
      <c r="M48" s="3"/>
      <c r="N48" s="3"/>
      <c r="O48" s="3"/>
      <c r="P48" s="3"/>
      <c r="Q48" s="274">
        <f t="shared" si="4"/>
        <v>0</v>
      </c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274">
        <f t="shared" si="4"/>
        <v>0</v>
      </c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3">
        <v>3999.03</v>
      </c>
      <c r="J50" s="253">
        <v>3999.03</v>
      </c>
      <c r="K50" s="253">
        <v>3999.03</v>
      </c>
      <c r="L50" s="253">
        <v>3999.03</v>
      </c>
      <c r="M50" s="3"/>
      <c r="N50" s="3"/>
      <c r="O50" s="3"/>
      <c r="P50" s="3"/>
      <c r="Q50" s="274">
        <f t="shared" si="4"/>
        <v>0</v>
      </c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3">
        <v>11184.95</v>
      </c>
      <c r="J51" s="253">
        <v>11184.95</v>
      </c>
      <c r="K51" s="253">
        <v>11184.95</v>
      </c>
      <c r="L51" s="253">
        <v>11184.95</v>
      </c>
      <c r="M51" s="3"/>
      <c r="N51" s="3"/>
      <c r="O51" s="3"/>
      <c r="P51" s="3"/>
      <c r="Q51" s="274">
        <f t="shared" si="4"/>
        <v>0</v>
      </c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/>
      <c r="J52" s="116"/>
      <c r="K52" s="253"/>
      <c r="L52" s="253"/>
      <c r="M52" s="3"/>
      <c r="N52" s="3"/>
      <c r="O52" s="3"/>
      <c r="P52" s="3"/>
      <c r="Q52" s="274">
        <f t="shared" si="4"/>
        <v>0</v>
      </c>
    </row>
    <row r="53" spans="1:17" ht="11.25" customHeight="1">
      <c r="A53" s="318">
        <v>1</v>
      </c>
      <c r="B53" s="309"/>
      <c r="C53" s="309"/>
      <c r="D53" s="309"/>
      <c r="E53" s="309"/>
      <c r="F53" s="31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274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274">
        <f t="shared" si="4"/>
        <v>0</v>
      </c>
    </row>
    <row r="55" spans="1:17" ht="26.2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274">
        <f t="shared" si="4"/>
        <v>0</v>
      </c>
    </row>
    <row r="56" spans="1:1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/>
      <c r="J56" s="116"/>
      <c r="K56" s="253"/>
      <c r="L56" s="253"/>
      <c r="M56" s="3"/>
      <c r="N56" s="3"/>
      <c r="O56" s="3"/>
      <c r="P56" s="3"/>
      <c r="Q56" s="274">
        <f t="shared" si="4"/>
        <v>0</v>
      </c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8">
        <v>3190.87</v>
      </c>
      <c r="J57" s="253">
        <v>3190.87</v>
      </c>
      <c r="K57" s="253">
        <v>3190.87</v>
      </c>
      <c r="L57" s="253">
        <v>3190.87</v>
      </c>
      <c r="M57" s="3"/>
      <c r="N57" s="3"/>
      <c r="O57" s="3"/>
      <c r="P57" s="3"/>
      <c r="Q57" s="274">
        <f t="shared" si="4"/>
        <v>0</v>
      </c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8"/>
      <c r="J58" s="258"/>
      <c r="K58" s="258"/>
      <c r="L58" s="258"/>
      <c r="M58" s="3"/>
      <c r="N58" s="3"/>
      <c r="O58" s="3"/>
      <c r="P58" s="3"/>
      <c r="Q58" s="274">
        <f t="shared" si="4"/>
        <v>0</v>
      </c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8"/>
      <c r="J59" s="258"/>
      <c r="K59" s="258"/>
      <c r="L59" s="258"/>
      <c r="M59" s="3"/>
      <c r="N59" s="3"/>
      <c r="O59" s="3"/>
      <c r="P59" s="3"/>
      <c r="Q59" s="274">
        <f t="shared" si="4"/>
        <v>0</v>
      </c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8"/>
      <c r="J60" s="253"/>
      <c r="K60" s="253"/>
      <c r="L60" s="253"/>
      <c r="M60" s="3"/>
      <c r="N60" s="3"/>
      <c r="O60" s="3"/>
      <c r="P60" s="3"/>
      <c r="Q60" s="274">
        <f t="shared" si="4"/>
        <v>0</v>
      </c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8">
        <v>1821.6</v>
      </c>
      <c r="J61" s="253">
        <v>1821.6</v>
      </c>
      <c r="K61" s="253">
        <v>1821.6</v>
      </c>
      <c r="L61" s="253">
        <v>1821.6</v>
      </c>
      <c r="M61" s="3"/>
      <c r="N61" s="3"/>
      <c r="O61" s="3"/>
      <c r="P61" s="3"/>
      <c r="Q61" s="274">
        <f t="shared" si="4"/>
        <v>0</v>
      </c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5" ref="J79:L81">J80</f>
        <v>0</v>
      </c>
      <c r="K79" s="128">
        <f t="shared" si="5"/>
        <v>0</v>
      </c>
      <c r="L79" s="129">
        <f t="shared" si="5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5"/>
        <v>0</v>
      </c>
      <c r="K80" s="128">
        <f t="shared" si="5"/>
        <v>0</v>
      </c>
      <c r="L80" s="129">
        <f t="shared" si="5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5"/>
        <v>0</v>
      </c>
      <c r="K81" s="128">
        <f t="shared" si="5"/>
        <v>0</v>
      </c>
      <c r="L81" s="129">
        <f t="shared" si="5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6" ref="J83:L85">J84</f>
        <v>0</v>
      </c>
      <c r="K83" s="128">
        <f t="shared" si="6"/>
        <v>0</v>
      </c>
      <c r="L83" s="129">
        <f t="shared" si="6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6"/>
        <v>0</v>
      </c>
      <c r="K84" s="128">
        <f t="shared" si="6"/>
        <v>0</v>
      </c>
      <c r="L84" s="129">
        <f t="shared" si="6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6"/>
        <v>0</v>
      </c>
      <c r="K85" s="128">
        <f t="shared" si="6"/>
        <v>0</v>
      </c>
      <c r="L85" s="129">
        <f t="shared" si="6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315">
        <v>1</v>
      </c>
      <c r="B88" s="316"/>
      <c r="C88" s="316"/>
      <c r="D88" s="316"/>
      <c r="E88" s="316"/>
      <c r="F88" s="317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7" ref="J92:L93">J93</f>
        <v>0</v>
      </c>
      <c r="K92" s="124">
        <f t="shared" si="7"/>
        <v>0</v>
      </c>
      <c r="L92" s="125">
        <f t="shared" si="7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7"/>
        <v>0</v>
      </c>
      <c r="K93" s="128">
        <f t="shared" si="7"/>
        <v>0</v>
      </c>
      <c r="L93" s="129">
        <f t="shared" si="7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8" ref="J97:L98">J98</f>
        <v>0</v>
      </c>
      <c r="K97" s="129">
        <f t="shared" si="8"/>
        <v>0</v>
      </c>
      <c r="L97" s="127">
        <f t="shared" si="8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8"/>
        <v>0</v>
      </c>
      <c r="K98" s="129">
        <f t="shared" si="8"/>
        <v>0</v>
      </c>
      <c r="L98" s="127">
        <f t="shared" si="8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9" ref="I102:L103">I103</f>
        <v>0</v>
      </c>
      <c r="J102" s="128">
        <f t="shared" si="9"/>
        <v>0</v>
      </c>
      <c r="K102" s="129">
        <f t="shared" si="9"/>
        <v>0</v>
      </c>
      <c r="L102" s="127">
        <f t="shared" si="9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9"/>
        <v>0</v>
      </c>
      <c r="J103" s="128">
        <f t="shared" si="9"/>
        <v>0</v>
      </c>
      <c r="K103" s="129">
        <f t="shared" si="9"/>
        <v>0</v>
      </c>
      <c r="L103" s="127">
        <f t="shared" si="9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10" ref="I108:L109">I109</f>
        <v>0</v>
      </c>
      <c r="J108" s="152">
        <f t="shared" si="10"/>
        <v>0</v>
      </c>
      <c r="K108" s="153">
        <f t="shared" si="10"/>
        <v>0</v>
      </c>
      <c r="L108" s="148">
        <f t="shared" si="10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10"/>
        <v>0</v>
      </c>
      <c r="J109" s="128">
        <f t="shared" si="10"/>
        <v>0</v>
      </c>
      <c r="K109" s="129">
        <f t="shared" si="10"/>
        <v>0</v>
      </c>
      <c r="L109" s="127">
        <f t="shared" si="10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1" ref="J113:L115">J114</f>
        <v>0</v>
      </c>
      <c r="K113" s="129">
        <f t="shared" si="11"/>
        <v>0</v>
      </c>
      <c r="L113" s="127">
        <f t="shared" si="11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1"/>
        <v>0</v>
      </c>
      <c r="K114" s="129">
        <f t="shared" si="11"/>
        <v>0</v>
      </c>
      <c r="L114" s="127">
        <f t="shared" si="11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1"/>
        <v>0</v>
      </c>
      <c r="K115" s="156">
        <f t="shared" si="11"/>
        <v>0</v>
      </c>
      <c r="L115" s="154">
        <f t="shared" si="11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2" ref="J117:L119">J118</f>
        <v>0</v>
      </c>
      <c r="K117" s="125">
        <f t="shared" si="12"/>
        <v>0</v>
      </c>
      <c r="L117" s="123">
        <f t="shared" si="12"/>
        <v>0</v>
      </c>
      <c r="M117" s="3"/>
      <c r="N117" s="3"/>
      <c r="O117" s="3"/>
      <c r="P117" s="3"/>
      <c r="Q117" s="3"/>
    </row>
    <row r="118" spans="1:17" ht="26.2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2"/>
        <v>0</v>
      </c>
      <c r="K118" s="129">
        <f t="shared" si="12"/>
        <v>0</v>
      </c>
      <c r="L118" s="127">
        <f t="shared" si="12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2"/>
        <v>0</v>
      </c>
      <c r="K119" s="129">
        <f t="shared" si="12"/>
        <v>0</v>
      </c>
      <c r="L119" s="127">
        <f t="shared" si="12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6.2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3" ref="J121:L123">J122</f>
        <v>0</v>
      </c>
      <c r="K121" s="125">
        <f t="shared" si="13"/>
        <v>0</v>
      </c>
      <c r="L121" s="123">
        <f t="shared" si="13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3"/>
        <v>0</v>
      </c>
      <c r="K122" s="129">
        <f t="shared" si="13"/>
        <v>0</v>
      </c>
      <c r="L122" s="127">
        <f t="shared" si="13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3"/>
        <v>0</v>
      </c>
      <c r="K123" s="129">
        <f t="shared" si="13"/>
        <v>0</v>
      </c>
      <c r="L123" s="127">
        <f t="shared" si="13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4" ref="J125:L127">J126</f>
        <v>0</v>
      </c>
      <c r="K125" s="151">
        <f t="shared" si="14"/>
        <v>0</v>
      </c>
      <c r="L125" s="149">
        <f t="shared" si="14"/>
        <v>0</v>
      </c>
      <c r="M125" s="3"/>
      <c r="N125" s="3"/>
      <c r="O125" s="3"/>
      <c r="P125" s="3"/>
      <c r="Q125" s="3"/>
    </row>
    <row r="126" spans="1:17" ht="26.2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4"/>
        <v>0</v>
      </c>
      <c r="K126" s="129">
        <f t="shared" si="14"/>
        <v>0</v>
      </c>
      <c r="L126" s="127">
        <f t="shared" si="14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4"/>
        <v>0</v>
      </c>
      <c r="K127" s="129">
        <f t="shared" si="14"/>
        <v>0</v>
      </c>
      <c r="L127" s="127">
        <f t="shared" si="14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308">
        <v>1</v>
      </c>
      <c r="B129" s="309"/>
      <c r="C129" s="309"/>
      <c r="D129" s="309"/>
      <c r="E129" s="309"/>
      <c r="F129" s="310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5" ref="I131:L132">I132</f>
        <v>0</v>
      </c>
      <c r="J131" s="128">
        <f t="shared" si="15"/>
        <v>0</v>
      </c>
      <c r="K131" s="129">
        <f t="shared" si="15"/>
        <v>0</v>
      </c>
      <c r="L131" s="127">
        <f t="shared" si="15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5"/>
        <v>0</v>
      </c>
      <c r="J132" s="128">
        <f t="shared" si="15"/>
        <v>0</v>
      </c>
      <c r="K132" s="129">
        <f t="shared" si="15"/>
        <v>0</v>
      </c>
      <c r="L132" s="127">
        <f t="shared" si="15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6.2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6" ref="I136:L137">I137</f>
        <v>0</v>
      </c>
      <c r="J136" s="152">
        <f t="shared" si="16"/>
        <v>0</v>
      </c>
      <c r="K136" s="153">
        <f t="shared" si="16"/>
        <v>0</v>
      </c>
      <c r="L136" s="148">
        <f t="shared" si="16"/>
        <v>0</v>
      </c>
      <c r="M136" s="3"/>
      <c r="N136" s="3"/>
      <c r="O136" s="3"/>
      <c r="P136" s="3"/>
      <c r="Q136" s="3"/>
    </row>
    <row r="137" spans="1:17" ht="26.2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6"/>
        <v>0</v>
      </c>
      <c r="K137" s="129">
        <f t="shared" si="16"/>
        <v>0</v>
      </c>
      <c r="L137" s="127">
        <f t="shared" si="16"/>
        <v>0</v>
      </c>
      <c r="M137" s="3"/>
      <c r="N137" s="3"/>
      <c r="O137" s="3"/>
      <c r="P137" s="3"/>
      <c r="Q137" s="3"/>
    </row>
    <row r="138" spans="1:17" ht="26.2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7" ref="J141:L142">J142</f>
        <v>0</v>
      </c>
      <c r="K141" s="129">
        <f t="shared" si="17"/>
        <v>0</v>
      </c>
      <c r="L141" s="127">
        <f t="shared" si="17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7"/>
        <v>0</v>
      </c>
      <c r="K142" s="151">
        <f t="shared" si="17"/>
        <v>0</v>
      </c>
      <c r="L142" s="149">
        <f t="shared" si="17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8" ref="J152:L153">J153</f>
        <v>0</v>
      </c>
      <c r="K152" s="129">
        <f t="shared" si="18"/>
        <v>0</v>
      </c>
      <c r="L152" s="127">
        <f t="shared" si="18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8"/>
        <v>0</v>
      </c>
      <c r="K153" s="129">
        <f t="shared" si="18"/>
        <v>0</v>
      </c>
      <c r="L153" s="127">
        <f t="shared" si="18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9" ref="J156:L158">J157</f>
        <v>0</v>
      </c>
      <c r="K156" s="129">
        <f t="shared" si="19"/>
        <v>0</v>
      </c>
      <c r="L156" s="127">
        <f t="shared" si="19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9"/>
        <v>0</v>
      </c>
      <c r="K157" s="125">
        <f t="shared" si="19"/>
        <v>0</v>
      </c>
      <c r="L157" s="123">
        <f t="shared" si="19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9"/>
        <v>0</v>
      </c>
      <c r="K158" s="129">
        <f t="shared" si="19"/>
        <v>0</v>
      </c>
      <c r="L158" s="127">
        <f t="shared" si="19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318">
        <v>1</v>
      </c>
      <c r="B169" s="309"/>
      <c r="C169" s="309"/>
      <c r="D169" s="309"/>
      <c r="E169" s="309"/>
      <c r="F169" s="310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47">
        <f>SUM(I173+I226+I287)</f>
        <v>2800</v>
      </c>
      <c r="J172" s="275">
        <f>SUM(J173+J226+J287)</f>
        <v>2800</v>
      </c>
      <c r="K172" s="248">
        <f>SUM(K173+K226+K287)</f>
        <v>2800</v>
      </c>
      <c r="L172" s="247">
        <f>SUM(L173+L226+L287)</f>
        <v>2800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2800</v>
      </c>
      <c r="J173" s="276">
        <f>SUM(J174+J196+J204+J216+J220)</f>
        <v>2800</v>
      </c>
      <c r="K173" s="276">
        <f>SUM(K174+K196+K204+K216+K220)</f>
        <v>2800</v>
      </c>
      <c r="L173" s="276">
        <f>SUM(L174+L196+L204+L216+L220)</f>
        <v>2800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76">
        <f>SUM(I175+I178+I183+I188+I193)</f>
        <v>2800</v>
      </c>
      <c r="J174" s="277">
        <f>SUM(J175+J178+J183+J188+J193)</f>
        <v>2800</v>
      </c>
      <c r="K174" s="252">
        <f>SUM(K175+K178+K183+K188+K193)</f>
        <v>2800</v>
      </c>
      <c r="L174" s="251">
        <f>SUM(L175+L178+L183+L188+L193)</f>
        <v>2800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aca="true" t="shared" si="20" ref="I175:L176">I176</f>
        <v>0</v>
      </c>
      <c r="J175" s="278">
        <f t="shared" si="20"/>
        <v>0</v>
      </c>
      <c r="K175" s="279">
        <f t="shared" si="20"/>
        <v>0</v>
      </c>
      <c r="L175" s="276">
        <f t="shared" si="20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20"/>
        <v>0</v>
      </c>
      <c r="J176" s="127">
        <f t="shared" si="20"/>
        <v>0</v>
      </c>
      <c r="K176" s="127">
        <f t="shared" si="20"/>
        <v>0</v>
      </c>
      <c r="L176" s="127">
        <f t="shared" si="20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2800</v>
      </c>
      <c r="J183" s="277">
        <f>J184</f>
        <v>2800</v>
      </c>
      <c r="K183" s="252">
        <f>K184</f>
        <v>2800</v>
      </c>
      <c r="L183" s="251">
        <f>L184</f>
        <v>2800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2800</v>
      </c>
      <c r="J184" s="251">
        <f>SUM(J185:J187)</f>
        <v>2800</v>
      </c>
      <c r="K184" s="251">
        <f>SUM(K185:K187)</f>
        <v>2800</v>
      </c>
      <c r="L184" s="251">
        <f>SUM(L185:L187)</f>
        <v>2800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80"/>
      <c r="J185" s="258"/>
      <c r="K185" s="258"/>
      <c r="L185" s="281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64">
        <v>2800</v>
      </c>
      <c r="J186" s="258">
        <v>2800</v>
      </c>
      <c r="K186" s="258">
        <v>2800</v>
      </c>
      <c r="L186" s="258">
        <v>2800</v>
      </c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1" ref="I193:L194">I194</f>
        <v>0</v>
      </c>
      <c r="J193" s="128">
        <f t="shared" si="21"/>
        <v>0</v>
      </c>
      <c r="K193" s="129">
        <f t="shared" si="21"/>
        <v>0</v>
      </c>
      <c r="L193" s="127">
        <f t="shared" si="21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1"/>
        <v>0</v>
      </c>
      <c r="J194" s="129">
        <f t="shared" si="21"/>
        <v>0</v>
      </c>
      <c r="K194" s="129">
        <f t="shared" si="21"/>
        <v>0</v>
      </c>
      <c r="L194" s="129">
        <f t="shared" si="21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2" ref="I196:L197">I197</f>
        <v>0</v>
      </c>
      <c r="J196" s="152">
        <f t="shared" si="22"/>
        <v>0</v>
      </c>
      <c r="K196" s="153">
        <f t="shared" si="22"/>
        <v>0</v>
      </c>
      <c r="L196" s="148">
        <f t="shared" si="22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2"/>
        <v>0</v>
      </c>
      <c r="J197" s="128">
        <f t="shared" si="22"/>
        <v>0</v>
      </c>
      <c r="K197" s="129">
        <f t="shared" si="22"/>
        <v>0</v>
      </c>
      <c r="L197" s="127">
        <f t="shared" si="22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308">
        <v>1</v>
      </c>
      <c r="B207" s="309"/>
      <c r="C207" s="309"/>
      <c r="D207" s="309"/>
      <c r="E207" s="309"/>
      <c r="F207" s="310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3" ref="J216:L218">J217</f>
        <v>0</v>
      </c>
      <c r="K216" s="125">
        <f t="shared" si="23"/>
        <v>0</v>
      </c>
      <c r="L216" s="125">
        <f t="shared" si="23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3"/>
        <v>0</v>
      </c>
      <c r="K217" s="151">
        <f t="shared" si="23"/>
        <v>0</v>
      </c>
      <c r="L217" s="151">
        <f t="shared" si="23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3"/>
        <v>0</v>
      </c>
      <c r="K218" s="129">
        <f t="shared" si="23"/>
        <v>0</v>
      </c>
      <c r="L218" s="129">
        <f t="shared" si="23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4" ref="I220:L221">I221</f>
        <v>0</v>
      </c>
      <c r="J220" s="162">
        <f t="shared" si="24"/>
        <v>0</v>
      </c>
      <c r="K220" s="162">
        <f t="shared" si="24"/>
        <v>0</v>
      </c>
      <c r="L220" s="162">
        <f t="shared" si="24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4"/>
        <v>0</v>
      </c>
      <c r="J221" s="162">
        <f t="shared" si="24"/>
        <v>0</v>
      </c>
      <c r="K221" s="162">
        <f t="shared" si="24"/>
        <v>0</v>
      </c>
      <c r="L221" s="162">
        <f t="shared" si="24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308">
        <v>1</v>
      </c>
      <c r="B246" s="309"/>
      <c r="C246" s="309"/>
      <c r="D246" s="309"/>
      <c r="E246" s="309"/>
      <c r="F246" s="310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6.2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5" ref="I247:L248">I248</f>
        <v>0</v>
      </c>
      <c r="J247" s="128">
        <f t="shared" si="25"/>
        <v>0</v>
      </c>
      <c r="K247" s="129">
        <f t="shared" si="25"/>
        <v>0</v>
      </c>
      <c r="L247" s="129">
        <f t="shared" si="25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5"/>
        <v>0</v>
      </c>
      <c r="J248" s="128">
        <f t="shared" si="25"/>
        <v>0</v>
      </c>
      <c r="K248" s="129">
        <f t="shared" si="25"/>
        <v>0</v>
      </c>
      <c r="L248" s="129">
        <f t="shared" si="25"/>
        <v>0</v>
      </c>
      <c r="M248" s="3"/>
      <c r="N248" s="3"/>
      <c r="O248" s="3"/>
      <c r="P248" s="3"/>
      <c r="Q248" s="3"/>
    </row>
    <row r="249" spans="1:17" ht="26.2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6" ref="J250:L251">J251</f>
        <v>0</v>
      </c>
      <c r="K250" s="129">
        <f t="shared" si="26"/>
        <v>0</v>
      </c>
      <c r="L250" s="129">
        <f t="shared" si="26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6"/>
        <v>0</v>
      </c>
      <c r="K251" s="129">
        <f t="shared" si="26"/>
        <v>0</v>
      </c>
      <c r="L251" s="129">
        <f t="shared" si="26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6.2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6.2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7" ref="J276:L277">J277</f>
        <v>0</v>
      </c>
      <c r="K276" s="129">
        <f t="shared" si="27"/>
        <v>0</v>
      </c>
      <c r="L276" s="129">
        <f t="shared" si="27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7"/>
        <v>0</v>
      </c>
      <c r="K277" s="128">
        <f t="shared" si="27"/>
        <v>0</v>
      </c>
      <c r="L277" s="129">
        <f t="shared" si="27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8" ref="J279:L280">J280</f>
        <v>0</v>
      </c>
      <c r="K279" s="128">
        <f t="shared" si="28"/>
        <v>0</v>
      </c>
      <c r="L279" s="129">
        <f t="shared" si="28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8"/>
        <v>0</v>
      </c>
      <c r="K280" s="128">
        <f t="shared" si="28"/>
        <v>0</v>
      </c>
      <c r="L280" s="129">
        <f t="shared" si="28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308">
        <v>1</v>
      </c>
      <c r="B286" s="309"/>
      <c r="C286" s="309"/>
      <c r="D286" s="309"/>
      <c r="E286" s="309"/>
      <c r="F286" s="310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9" ref="I306:L307">I307</f>
        <v>0</v>
      </c>
      <c r="J306" s="157">
        <f t="shared" si="29"/>
        <v>0</v>
      </c>
      <c r="K306" s="129">
        <f t="shared" si="29"/>
        <v>0</v>
      </c>
      <c r="L306" s="129">
        <f t="shared" si="29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9"/>
        <v>0</v>
      </c>
      <c r="J307" s="158">
        <f t="shared" si="29"/>
        <v>0</v>
      </c>
      <c r="K307" s="125">
        <f t="shared" si="29"/>
        <v>0</v>
      </c>
      <c r="L307" s="125">
        <f t="shared" si="29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30" ref="I309:L310">I310</f>
        <v>0</v>
      </c>
      <c r="J309" s="157">
        <f t="shared" si="30"/>
        <v>0</v>
      </c>
      <c r="K309" s="129">
        <f t="shared" si="30"/>
        <v>0</v>
      </c>
      <c r="L309" s="129">
        <f t="shared" si="30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30"/>
        <v>0</v>
      </c>
      <c r="J310" s="157">
        <f t="shared" si="30"/>
        <v>0</v>
      </c>
      <c r="K310" s="129">
        <f t="shared" si="30"/>
        <v>0</v>
      </c>
      <c r="L310" s="129">
        <f t="shared" si="30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308">
        <v>1</v>
      </c>
      <c r="B327" s="309"/>
      <c r="C327" s="309"/>
      <c r="D327" s="309"/>
      <c r="E327" s="309"/>
      <c r="F327" s="310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1" ref="I335:L336">I336</f>
        <v>0</v>
      </c>
      <c r="J335" s="128">
        <f t="shared" si="31"/>
        <v>0</v>
      </c>
      <c r="K335" s="128">
        <f t="shared" si="31"/>
        <v>0</v>
      </c>
      <c r="L335" s="129">
        <f t="shared" si="31"/>
        <v>0</v>
      </c>
      <c r="M335" s="3"/>
      <c r="N335" s="3"/>
      <c r="O335" s="3"/>
      <c r="P335" s="3"/>
      <c r="Q335" s="3"/>
    </row>
    <row r="336" spans="1:1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1"/>
        <v>0</v>
      </c>
      <c r="J336" s="124">
        <f t="shared" si="31"/>
        <v>0</v>
      </c>
      <c r="K336" s="124">
        <f t="shared" si="31"/>
        <v>0</v>
      </c>
      <c r="L336" s="125">
        <f t="shared" si="31"/>
        <v>0</v>
      </c>
      <c r="M336" s="3"/>
      <c r="N336" s="3"/>
      <c r="O336" s="3"/>
      <c r="P336" s="3"/>
      <c r="Q336" s="3"/>
    </row>
    <row r="337" spans="1:1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2" ref="I338:L339">I339</f>
        <v>0</v>
      </c>
      <c r="J338" s="128">
        <f t="shared" si="32"/>
        <v>0</v>
      </c>
      <c r="K338" s="128">
        <f t="shared" si="32"/>
        <v>0</v>
      </c>
      <c r="L338" s="129">
        <f t="shared" si="32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2"/>
        <v>0</v>
      </c>
      <c r="J339" s="128">
        <f t="shared" si="32"/>
        <v>0</v>
      </c>
      <c r="K339" s="128">
        <f t="shared" si="32"/>
        <v>0</v>
      </c>
      <c r="L339" s="129">
        <f t="shared" si="32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3" ref="J341:L342">J342</f>
        <v>0</v>
      </c>
      <c r="K341" s="128">
        <f t="shared" si="33"/>
        <v>0</v>
      </c>
      <c r="L341" s="129">
        <f t="shared" si="33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3"/>
        <v>0</v>
      </c>
      <c r="K342" s="128">
        <f t="shared" si="33"/>
        <v>0</v>
      </c>
      <c r="L342" s="129">
        <f t="shared" si="33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8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2">
        <f>SUM(I30+I172)</f>
        <v>678913.69</v>
      </c>
      <c r="J344" s="262">
        <f>SUM(J30+J172)</f>
        <v>678913.69</v>
      </c>
      <c r="K344" s="262">
        <f>SUM(K30+K172)</f>
        <v>678913.69</v>
      </c>
      <c r="L344" s="263">
        <f>SUM(L30+L172)</f>
        <v>678913.69</v>
      </c>
      <c r="M344" s="3"/>
      <c r="N344" s="3"/>
      <c r="O344" s="3"/>
      <c r="P344" s="3"/>
      <c r="Q344" s="3"/>
      <c r="R344" s="260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331" t="s">
        <v>195</v>
      </c>
      <c r="C347" s="331"/>
      <c r="D347" s="331"/>
      <c r="E347" s="331"/>
      <c r="F347" s="331"/>
      <c r="G347" s="331"/>
      <c r="H347" s="27"/>
      <c r="I347" s="3"/>
      <c r="J347" s="3"/>
      <c r="K347" s="330" t="s">
        <v>196</v>
      </c>
      <c r="L347" s="330"/>
      <c r="M347" s="3"/>
      <c r="N347" s="3"/>
      <c r="O347" s="3"/>
      <c r="P347" s="3"/>
      <c r="Q347" s="3"/>
    </row>
    <row r="348" spans="1:17" ht="18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25" t="s">
        <v>133</v>
      </c>
      <c r="L348" s="325"/>
      <c r="M348" s="3"/>
      <c r="N348" s="3"/>
      <c r="O348" s="3"/>
      <c r="P348" s="3"/>
      <c r="Q348" s="3"/>
    </row>
    <row r="349" spans="2:1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">
      <c r="B350" s="3"/>
      <c r="C350" s="3"/>
      <c r="D350" s="82"/>
      <c r="E350" s="82"/>
      <c r="F350" s="242"/>
      <c r="G350" s="82" t="s">
        <v>197</v>
      </c>
      <c r="H350" s="3"/>
      <c r="I350" s="161"/>
      <c r="J350" s="3"/>
      <c r="K350" s="330" t="s">
        <v>198</v>
      </c>
      <c r="L350" s="330"/>
      <c r="M350" s="3"/>
      <c r="N350" s="3"/>
      <c r="O350" s="3"/>
      <c r="P350" s="3"/>
      <c r="Q350" s="3"/>
    </row>
    <row r="351" spans="1:17" ht="18">
      <c r="A351" s="160"/>
      <c r="B351" s="5"/>
      <c r="C351" s="5"/>
      <c r="D351" s="326" t="s">
        <v>175</v>
      </c>
      <c r="E351" s="327"/>
      <c r="F351" s="327"/>
      <c r="G351" s="327"/>
      <c r="H351" s="241"/>
      <c r="I351" s="186" t="s">
        <v>132</v>
      </c>
      <c r="J351" s="5"/>
      <c r="K351" s="325" t="s">
        <v>133</v>
      </c>
      <c r="L351" s="325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B347 H347:L347 K350:L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3">
    <mergeCell ref="B347:G347"/>
    <mergeCell ref="K348:L348"/>
    <mergeCell ref="A327:F327"/>
    <mergeCell ref="G16:K16"/>
    <mergeCell ref="G25:H25"/>
    <mergeCell ref="A27:F28"/>
    <mergeCell ref="A18:L18"/>
    <mergeCell ref="K350:L350"/>
    <mergeCell ref="A129:F129"/>
    <mergeCell ref="A29:F29"/>
    <mergeCell ref="A53:F53"/>
    <mergeCell ref="A88:F88"/>
    <mergeCell ref="A246:F246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H27:H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STARTAS</cp:lastModifiedBy>
  <cp:lastPrinted>2014-10-10T10:31:39Z</cp:lastPrinted>
  <dcterms:created xsi:type="dcterms:W3CDTF">2004-04-07T10:43:01Z</dcterms:created>
  <dcterms:modified xsi:type="dcterms:W3CDTF">2017-01-10T07:33:54Z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