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<sst xmlns="http://schemas.openxmlformats.org/spreadsheetml/2006/main" count="1044" uniqueCount="199">
  <si>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</si>
  <si>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</si>
  <si>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</si>
  <si>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</si>
  <si>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</si>
  <si>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</si>
  <si>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</si>
  <si>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</si>
  <si>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</si>
  <si>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</si>
  <si>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</si>
  <si>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</si>
  <si>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</si>
  <si>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</si>
  <si>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</si>
  <si>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</si>
  <si>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</si>
  <si>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</si>
  <si>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</si>
  <si>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</si>
  <si>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</si>
  <si>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</si>
  <si>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</si>
  <si>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</si>
  <si>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</si>
  <si>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</si>
  <si>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</si>
  <si>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</si>
  <si>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</si>
  <si>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</si>
  <si>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</si>
  <si>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</si>
  <si>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</si>
  <si>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</si>
  <si>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</si>
  <si>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</si>
  <si>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</si>
  <si>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</si>
  <si>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</si>
  <si>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</si>
  <si>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</si>
  <si>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</si>
  <si>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</si>
  <si>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</si>
  <si>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</si>
  <si>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</si>
  <si>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</si>
  <si>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</si>
  <si>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</si>
  <si>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</si>
  <si>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</si>
  <si>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</si>
  <si>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</si>
  <si>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</si>
  <si>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</si>
  <si>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</si>
  <si>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</si>
  <si>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</si>
  <si>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</si>
  <si>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</si>
  <si>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</si>
  <si>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</si>
  <si>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</si>
  <si>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</si>
  <si>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</si>
  <si>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</si>
  <si>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</si>
  <si>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</si>
  <si>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</si>
  <si>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</si>
  <si>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</si>
  <si>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</si>
  <si>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</si>
  <si>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</si>
  <si>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</si>
  <si>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</si>
  <si>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</si>
  <si>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</si>
  <si>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</si>
  <si>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</si>
  <si>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</si>
  <si>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</si>
  <si>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</si>
  <si>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</si>
  <si>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</si>
  <si>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</si>
  <si>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</si>
  <si>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</si>
  <si>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</si>
  <si>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</si>
  <si>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</si>
  <si>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</si>
  <si>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</si>
  <si>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</si>
  <si>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</si>
  <si>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</si>
  <si>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</si>
  <si>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</si>
  <si>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</si>
  <si>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</si>
  <si>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</si>
  <si>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</si>
  <si>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</si>
  <si>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</si>
  <si>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</si>
  <si>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</si>
  <si>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</si>
  <si>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</si>
  <si>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</si>
  <si>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</si>
  <si>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</si>
  <si>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</si>
  <si>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</si>
  <si>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</si>
  <si>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</si>
  <si>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</si>
  <si>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</si>
  <si>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</si>
  <si>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</si>
  <si>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</si>
  <si>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</si>
  <si>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</si>
  <si>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</si>
  <si>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</si>
  <si>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</si>
  <si>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</si>
  <si>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</si>
  <si>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</si>
  <si>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</si>
  <si>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</si>
  <si>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</si>
  <si>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</si>
  <si>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</si>
  <si>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</si>
  <si>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</si>
  <si>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</si>
  <si>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</si>
  <si>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</si>
  <si>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</si>
  <si>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</si>
  <si>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</si>
  <si>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</si>
  <si>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</si>
  <si>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</si>
  <si>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</si>
  <si>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</si>
  <si>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</si>
  <si>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</si>
  <si>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</si>
  <si>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</si>
  <si>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</si>
  <si>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</si>
  <si>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</si>
  <si>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</si>
  <si>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</si>
  <si>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</si>
  <si>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</si>
  <si>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</si>
  <si>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</si>
  <si>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</si>
  <si>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</si>
  <si>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</si>
  <si>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</si>
  <si>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</si>
  <si>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</si>
  <si>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</si>
  <si>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</si>
  <si>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</si>
  <si>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</si>
  <si>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</si>
  <si>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</si>
  <si>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</si>
  <si>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</si>
  <si>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</si>
  <si>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</si>
  <si>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</si>
  <si>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</si>
  <si>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</si>
  <si>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</si>
  <si>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</si>
  <si>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</si>
  <si>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</si>
  <si>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</si>
  <si>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</si>
  <si>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</si>
  <si>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</si>
  <si>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</si>
  <si>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</si>
  <si>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</si>
  <si>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</si>
  <si>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</si>
  <si>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</si>
  <si>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</si>
  <si>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5.1.1</t>
  </si>
  <si>
    <t>Direktorius</t>
  </si>
  <si>
    <t>Vidmantas Vitkauskas</t>
  </si>
  <si>
    <t>Garliavos Juozo Lukšos gimnazija</t>
  </si>
  <si>
    <t>2015 M. BIRŽELIO 30 D.</t>
  </si>
  <si>
    <t>2015 07 08    Nr. 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</si>
</sst>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0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11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6" t="s">
        <v>176</v>
      </c>
      <c r="K1" s="287"/>
      <c r="L1" s="2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7"/>
      <c r="K2" s="287"/>
      <c r="L2" s="2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7"/>
      <c r="K3" s="287"/>
      <c r="L3" s="2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7"/>
      <c r="K4" s="287"/>
      <c r="L4" s="2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7"/>
      <c r="K5" s="287"/>
      <c r="L5" s="2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3"/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5"/>
      <c r="H17" s="306"/>
      <c r="I17" s="306"/>
      <c r="J17" s="306"/>
      <c r="K17" s="30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0"/>
      <c r="D22" s="281"/>
      <c r="E22" s="281"/>
      <c r="F22" s="281"/>
      <c r="G22" s="281"/>
      <c r="H22" s="281"/>
      <c r="I22" s="28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78" t="s">
        <v>144</v>
      </c>
      <c r="L27" s="27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2">
        <v>1</v>
      </c>
      <c r="B54" s="263"/>
      <c r="C54" s="263"/>
      <c r="D54" s="263"/>
      <c r="E54" s="263"/>
      <c r="F54" s="26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3"/>
      <c r="C131" s="263"/>
      <c r="D131" s="263"/>
      <c r="E131" s="263"/>
      <c r="F131" s="26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2">
        <v>1</v>
      </c>
      <c r="B171" s="263"/>
      <c r="C171" s="263"/>
      <c r="D171" s="263"/>
      <c r="E171" s="263"/>
      <c r="F171" s="26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3"/>
      <c r="C208" s="263"/>
      <c r="D208" s="263"/>
      <c r="E208" s="263"/>
      <c r="F208" s="26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3"/>
      <c r="C247" s="263"/>
      <c r="D247" s="263"/>
      <c r="E247" s="263"/>
      <c r="F247" s="26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3"/>
      <c r="C288" s="263"/>
      <c r="D288" s="263"/>
      <c r="E288" s="263"/>
      <c r="F288" s="26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3"/>
      <c r="C330" s="263"/>
      <c r="D330" s="263"/>
      <c r="E330" s="263"/>
      <c r="F330" s="26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6" t="s">
        <v>133</v>
      </c>
      <c r="L348" s="26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7" t="s">
        <v>175</v>
      </c>
      <c r="E351" s="268"/>
      <c r="F351" s="268"/>
      <c r="G351" s="268"/>
      <c r="H351" s="241"/>
      <c r="I351" s="186" t="s">
        <v>132</v>
      </c>
      <c r="J351" s="5"/>
      <c r="K351" s="266" t="s">
        <v>133</v>
      </c>
      <c r="L351" s="26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6" t="s">
        <v>176</v>
      </c>
      <c r="K1" s="287"/>
      <c r="L1" s="2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7"/>
      <c r="K2" s="287"/>
      <c r="L2" s="2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7"/>
      <c r="K3" s="287"/>
      <c r="L3" s="2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7"/>
      <c r="K4" s="287"/>
      <c r="L4" s="2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7"/>
      <c r="K5" s="287"/>
      <c r="L5" s="2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3"/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5"/>
      <c r="H17" s="306"/>
      <c r="I17" s="306"/>
      <c r="J17" s="306"/>
      <c r="K17" s="30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7"/>
      <c r="D19" s="308"/>
      <c r="E19" s="308"/>
      <c r="F19" s="308"/>
      <c r="G19" s="308"/>
      <c r="H19" s="308"/>
      <c r="I19" s="30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0" t="s">
        <v>179</v>
      </c>
      <c r="D20" s="281"/>
      <c r="E20" s="281"/>
      <c r="F20" s="281"/>
      <c r="G20" s="281"/>
      <c r="H20" s="281"/>
      <c r="I20" s="28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0" t="s">
        <v>180</v>
      </c>
      <c r="D21" s="281"/>
      <c r="E21" s="281"/>
      <c r="F21" s="281"/>
      <c r="G21" s="281"/>
      <c r="H21" s="281"/>
      <c r="I21" s="28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0" t="s">
        <v>178</v>
      </c>
      <c r="D22" s="281"/>
      <c r="E22" s="281"/>
      <c r="F22" s="281"/>
      <c r="G22" s="281"/>
      <c r="H22" s="281"/>
      <c r="I22" s="28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78" t="s">
        <v>144</v>
      </c>
      <c r="L27" s="27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2">
        <v>1</v>
      </c>
      <c r="B54" s="263"/>
      <c r="C54" s="263"/>
      <c r="D54" s="263"/>
      <c r="E54" s="263"/>
      <c r="F54" s="26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3"/>
      <c r="C131" s="263"/>
      <c r="D131" s="263"/>
      <c r="E131" s="263"/>
      <c r="F131" s="26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2">
        <v>1</v>
      </c>
      <c r="B171" s="263"/>
      <c r="C171" s="263"/>
      <c r="D171" s="263"/>
      <c r="E171" s="263"/>
      <c r="F171" s="26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3"/>
      <c r="C208" s="263"/>
      <c r="D208" s="263"/>
      <c r="E208" s="263"/>
      <c r="F208" s="26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3"/>
      <c r="C247" s="263"/>
      <c r="D247" s="263"/>
      <c r="E247" s="263"/>
      <c r="F247" s="26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3"/>
      <c r="C288" s="263"/>
      <c r="D288" s="263"/>
      <c r="E288" s="263"/>
      <c r="F288" s="26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3"/>
      <c r="C330" s="263"/>
      <c r="D330" s="263"/>
      <c r="E330" s="263"/>
      <c r="F330" s="26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6" t="s">
        <v>133</v>
      </c>
      <c r="L348" s="26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7" t="s">
        <v>175</v>
      </c>
      <c r="E351" s="268"/>
      <c r="F351" s="268"/>
      <c r="G351" s="268"/>
      <c r="H351" s="241"/>
      <c r="I351" s="186" t="s">
        <v>132</v>
      </c>
      <c r="J351" s="5"/>
      <c r="K351" s="266" t="s">
        <v>133</v>
      </c>
      <c r="L351" s="26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4">
      <selection activeCell="U67" sqref="U6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3" t="s">
        <v>191</v>
      </c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2" t="s">
        <v>197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3" t="s">
        <v>192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3" t="s">
        <v>198</v>
      </c>
      <c r="H15" s="283"/>
      <c r="I15" s="283"/>
      <c r="J15" s="283"/>
      <c r="K15" s="283"/>
      <c r="M15" s="3"/>
      <c r="N15" s="3"/>
      <c r="O15" s="3"/>
      <c r="P15" s="3"/>
    </row>
    <row r="16" spans="7:1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1"/>
      <c r="F17" s="281"/>
      <c r="G17" s="281"/>
      <c r="H17" s="281"/>
      <c r="I17" s="281"/>
      <c r="J17" s="281"/>
      <c r="K17" s="281"/>
      <c r="L17" s="169"/>
      <c r="M17" s="3"/>
      <c r="N17" s="3"/>
      <c r="O17" s="3"/>
      <c r="P17" s="3"/>
    </row>
    <row r="18" spans="1:16" ht="12" customHeight="1">
      <c r="A18" s="269" t="s">
        <v>177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196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78" t="s">
        <v>144</v>
      </c>
      <c r="L27" s="276" t="s">
        <v>168</v>
      </c>
      <c r="M27" s="105"/>
      <c r="N27" s="3"/>
      <c r="O27" s="3"/>
      <c r="P27" s="3"/>
    </row>
    <row r="28" spans="1:1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279"/>
      <c r="L28" s="277"/>
      <c r="M28" s="3"/>
      <c r="N28" s="3"/>
      <c r="O28" s="3"/>
      <c r="P28" s="3"/>
      <c r="Q28" s="3"/>
    </row>
    <row r="29" spans="1:17" ht="11.25" customHeight="1">
      <c r="A29" s="270" t="s">
        <v>139</v>
      </c>
      <c r="B29" s="271"/>
      <c r="C29" s="271"/>
      <c r="D29" s="271"/>
      <c r="E29" s="271"/>
      <c r="F29" s="2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185145</v>
      </c>
      <c r="J30" s="110">
        <f>SUM(J31+J41+J62+J83+J91+J107+J130+J146+J155)</f>
        <v>98643</v>
      </c>
      <c r="K30" s="248">
        <f>SUM(K31+K41+K62+K83+K91+K107+K130+K146+K155)</f>
        <v>85257.23000000001</v>
      </c>
      <c r="L30" s="247">
        <f>SUM(L31+L41+L62+L83+L91+L107+L130+L146+L155)</f>
        <v>85257.23000000001</v>
      </c>
      <c r="M30" s="96"/>
      <c r="N30" s="96"/>
      <c r="O30" s="96"/>
      <c r="P30" s="96"/>
      <c r="Q30" s="96"/>
      <c r="R30" s="261">
        <f aca="true" t="shared" si="0" ref="R30:R39">+K30-L30</f>
        <v>0</v>
      </c>
    </row>
    <row r="31" spans="1:18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134181</v>
      </c>
      <c r="J31" s="110">
        <f>SUM(J32+J37)</f>
        <v>67530</v>
      </c>
      <c r="K31" s="249">
        <f>SUM(K32+K37)</f>
        <v>53590.630000000005</v>
      </c>
      <c r="L31" s="250">
        <f>SUM(L32+L37)</f>
        <v>53590.630000000005</v>
      </c>
      <c r="M31" s="3"/>
      <c r="N31" s="3"/>
      <c r="O31" s="3"/>
      <c r="P31" s="3"/>
      <c r="Q31" s="3"/>
      <c r="R31" s="261">
        <f t="shared" si="0"/>
        <v>0</v>
      </c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102444</v>
      </c>
      <c r="J32" s="127">
        <f aca="true" t="shared" si="1" ref="J32:L33">SUM(J33)</f>
        <v>51558</v>
      </c>
      <c r="K32" s="252">
        <f t="shared" si="1"/>
        <v>43214.61</v>
      </c>
      <c r="L32" s="251">
        <f t="shared" si="1"/>
        <v>43214.61</v>
      </c>
      <c r="M32" s="3"/>
      <c r="N32" s="3"/>
      <c r="O32" s="3"/>
      <c r="P32" s="3"/>
      <c r="Q32" s="3"/>
      <c r="R32" s="261">
        <f t="shared" si="0"/>
        <v>0</v>
      </c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102444</v>
      </c>
      <c r="J33" s="127">
        <f t="shared" si="1"/>
        <v>51558</v>
      </c>
      <c r="K33" s="252">
        <f t="shared" si="1"/>
        <v>43214.61</v>
      </c>
      <c r="L33" s="251">
        <f t="shared" si="1"/>
        <v>43214.61</v>
      </c>
      <c r="M33" s="3"/>
      <c r="N33" s="3"/>
      <c r="O33" s="3"/>
      <c r="P33" s="3"/>
      <c r="Q33" s="3"/>
      <c r="R33" s="261">
        <f t="shared" si="0"/>
        <v>0</v>
      </c>
    </row>
    <row r="34" spans="1:18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102444</v>
      </c>
      <c r="J34" s="127">
        <f>SUM(J35:J36)</f>
        <v>51558</v>
      </c>
      <c r="K34" s="252">
        <f>SUM(K35:K36)</f>
        <v>43214.61</v>
      </c>
      <c r="L34" s="251">
        <f>SUM(L35:L36)</f>
        <v>43214.61</v>
      </c>
      <c r="M34" s="3"/>
      <c r="N34" s="3"/>
      <c r="O34" s="3"/>
      <c r="P34" s="3"/>
      <c r="Q34" s="3"/>
      <c r="R34" s="261">
        <f t="shared" si="0"/>
        <v>0</v>
      </c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f>101772+672</f>
        <v>102444</v>
      </c>
      <c r="J35" s="116">
        <v>51558</v>
      </c>
      <c r="K35" s="253">
        <v>43214.61</v>
      </c>
      <c r="L35" s="253">
        <v>43214.61</v>
      </c>
      <c r="M35" s="3"/>
      <c r="N35" s="3"/>
      <c r="O35" s="3"/>
      <c r="P35" s="3"/>
      <c r="Q35" s="3"/>
      <c r="R35" s="261">
        <f t="shared" si="0"/>
        <v>0</v>
      </c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1">
        <f t="shared" si="0"/>
        <v>0</v>
      </c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31737</v>
      </c>
      <c r="J37" s="127">
        <f aca="true" t="shared" si="2" ref="J37:L38">J38</f>
        <v>15972</v>
      </c>
      <c r="K37" s="252">
        <f t="shared" si="2"/>
        <v>10376.02</v>
      </c>
      <c r="L37" s="251">
        <f t="shared" si="2"/>
        <v>10376.02</v>
      </c>
      <c r="M37" s="3"/>
      <c r="N37" s="3"/>
      <c r="O37" s="3"/>
      <c r="P37" s="3"/>
      <c r="Q37" s="3"/>
      <c r="R37" s="261">
        <f t="shared" si="0"/>
        <v>0</v>
      </c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31737</v>
      </c>
      <c r="J38" s="127">
        <f t="shared" si="2"/>
        <v>15972</v>
      </c>
      <c r="K38" s="251">
        <f t="shared" si="2"/>
        <v>10376.02</v>
      </c>
      <c r="L38" s="251">
        <f t="shared" si="2"/>
        <v>10376.02</v>
      </c>
      <c r="M38" s="3"/>
      <c r="N38" s="3"/>
      <c r="O38" s="3"/>
      <c r="P38" s="3"/>
      <c r="Q38" s="3"/>
      <c r="R38" s="261">
        <f t="shared" si="0"/>
        <v>0</v>
      </c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31737</v>
      </c>
      <c r="J39" s="127">
        <f>J40</f>
        <v>15972</v>
      </c>
      <c r="K39" s="251">
        <f>K40</f>
        <v>10376.02</v>
      </c>
      <c r="L39" s="251">
        <f>L40</f>
        <v>10376.02</v>
      </c>
      <c r="M39" s="3"/>
      <c r="N39" s="3"/>
      <c r="O39" s="3"/>
      <c r="P39" s="3"/>
      <c r="Q39" s="3"/>
      <c r="R39" s="261">
        <f t="shared" si="0"/>
        <v>0</v>
      </c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f>31529+208</f>
        <v>31737</v>
      </c>
      <c r="J40" s="116">
        <v>15972</v>
      </c>
      <c r="K40" s="253">
        <v>10376.02</v>
      </c>
      <c r="L40" s="253">
        <v>10376.02</v>
      </c>
      <c r="M40" s="3"/>
      <c r="N40" s="3"/>
      <c r="O40" s="3"/>
      <c r="P40" s="3"/>
      <c r="Q40" s="3"/>
      <c r="R40" s="261">
        <f>+K40-L40</f>
        <v>0</v>
      </c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3" ref="I41:L43">I42</f>
        <v>50964</v>
      </c>
      <c r="J41" s="119">
        <f t="shared" si="3"/>
        <v>31113</v>
      </c>
      <c r="K41" s="254">
        <f t="shared" si="3"/>
        <v>31666.6</v>
      </c>
      <c r="L41" s="254">
        <f t="shared" si="3"/>
        <v>31666.6</v>
      </c>
      <c r="M41" s="3"/>
      <c r="N41" s="3"/>
      <c r="O41" s="3"/>
      <c r="P41" s="3"/>
      <c r="Q41" s="3"/>
      <c r="R41" s="261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3"/>
        <v>50964</v>
      </c>
      <c r="J42" s="129">
        <f t="shared" si="3"/>
        <v>31113</v>
      </c>
      <c r="K42" s="251">
        <f t="shared" si="3"/>
        <v>31666.6</v>
      </c>
      <c r="L42" s="252">
        <f t="shared" si="3"/>
        <v>31666.6</v>
      </c>
      <c r="M42" s="3"/>
      <c r="N42" s="3"/>
      <c r="O42" s="3"/>
      <c r="P42" s="3"/>
      <c r="Q42" s="3"/>
      <c r="R42" s="261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3"/>
        <v>50964</v>
      </c>
      <c r="J43" s="129">
        <f t="shared" si="3"/>
        <v>31113</v>
      </c>
      <c r="K43" s="255">
        <f t="shared" si="3"/>
        <v>31666.6</v>
      </c>
      <c r="L43" s="255">
        <f t="shared" si="3"/>
        <v>31666.6</v>
      </c>
      <c r="M43" s="3"/>
      <c r="N43" s="3"/>
      <c r="O43" s="3"/>
      <c r="P43" s="3"/>
      <c r="Q43" s="3"/>
      <c r="R43" s="261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50964</v>
      </c>
      <c r="J44" s="150">
        <f>SUM(J45:J61)-J53</f>
        <v>31113</v>
      </c>
      <c r="K44" s="256">
        <f>SUM(K45:K61)-K53</f>
        <v>31666.6</v>
      </c>
      <c r="L44" s="257">
        <f>SUM(L45:L61)-L53</f>
        <v>31666.6</v>
      </c>
      <c r="M44" s="3"/>
      <c r="N44" s="3"/>
      <c r="O44" s="3"/>
      <c r="P44" s="3"/>
      <c r="Q44" s="3"/>
      <c r="R44" s="261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3"/>
      <c r="R45" s="261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174</v>
      </c>
      <c r="J46" s="116">
        <v>87</v>
      </c>
      <c r="K46" s="253"/>
      <c r="L46" s="253"/>
      <c r="M46" s="3"/>
      <c r="N46" s="3"/>
      <c r="O46" s="3"/>
      <c r="P46" s="3"/>
      <c r="Q46" s="3"/>
      <c r="R46" s="261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1767</v>
      </c>
      <c r="J47" s="116">
        <v>884</v>
      </c>
      <c r="K47" s="253">
        <v>591.53</v>
      </c>
      <c r="L47" s="253">
        <v>591.53</v>
      </c>
      <c r="M47" s="3"/>
      <c r="N47" s="3"/>
      <c r="O47" s="3"/>
      <c r="P47" s="3"/>
      <c r="Q47" s="3"/>
      <c r="R47" s="261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4431</v>
      </c>
      <c r="J48" s="116">
        <v>2216</v>
      </c>
      <c r="K48" s="253">
        <v>1437.72</v>
      </c>
      <c r="L48" s="253">
        <v>1437.72</v>
      </c>
      <c r="M48" s="3"/>
      <c r="N48" s="3"/>
      <c r="O48" s="3"/>
      <c r="P48" s="3"/>
      <c r="Q48" s="3"/>
      <c r="R48" s="261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1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145</v>
      </c>
      <c r="J50" s="116">
        <v>145</v>
      </c>
      <c r="K50" s="253">
        <v>93.05</v>
      </c>
      <c r="L50" s="253">
        <v>93.05</v>
      </c>
      <c r="M50" s="3"/>
      <c r="N50" s="3"/>
      <c r="O50" s="3"/>
      <c r="P50" s="3"/>
      <c r="Q50" s="3"/>
      <c r="R50" s="261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3186</v>
      </c>
      <c r="J51" s="116">
        <v>1593</v>
      </c>
      <c r="K51" s="253">
        <v>1465.23</v>
      </c>
      <c r="L51" s="253">
        <v>1465.23</v>
      </c>
      <c r="M51" s="3"/>
      <c r="N51" s="3"/>
      <c r="O51" s="3"/>
      <c r="P51" s="3"/>
      <c r="Q51" s="3"/>
      <c r="R51" s="261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253"/>
      <c r="K52" s="253"/>
      <c r="L52" s="253"/>
      <c r="M52" s="3"/>
      <c r="N52" s="3"/>
      <c r="O52" s="3"/>
      <c r="P52" s="3"/>
      <c r="Q52" s="3"/>
    </row>
    <row r="53" spans="1:17" ht="11.25" customHeight="1">
      <c r="A53" s="262">
        <v>1</v>
      </c>
      <c r="B53" s="263"/>
      <c r="C53" s="263"/>
      <c r="D53" s="263"/>
      <c r="E53" s="263"/>
      <c r="F53" s="26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>
        <v>4084</v>
      </c>
      <c r="J56" s="260">
        <v>2723</v>
      </c>
      <c r="K56" s="253"/>
      <c r="L56" s="253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145</v>
      </c>
      <c r="J57" s="260">
        <v>145</v>
      </c>
      <c r="K57" s="253">
        <v>30</v>
      </c>
      <c r="L57" s="253">
        <v>30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259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259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f>32128+2500</f>
        <v>34628</v>
      </c>
      <c r="J60" s="260">
        <v>22118</v>
      </c>
      <c r="K60" s="253">
        <v>26862.68</v>
      </c>
      <c r="L60" s="253">
        <v>26862.68</v>
      </c>
      <c r="M60" s="3"/>
      <c r="N60" s="3"/>
      <c r="O60" s="3"/>
      <c r="P60" s="3"/>
      <c r="Q60" s="3"/>
      <c r="R60" s="261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2404</v>
      </c>
      <c r="J61" s="260">
        <v>1202</v>
      </c>
      <c r="K61" s="253">
        <v>1186.39</v>
      </c>
      <c r="L61" s="253">
        <v>1186.39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129">
        <f t="shared" si="4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129">
        <f t="shared" si="4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129">
        <f t="shared" si="4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129">
        <f t="shared" si="5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129">
        <f t="shared" si="5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129">
        <f t="shared" si="5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3">
        <v>1</v>
      </c>
      <c r="B88" s="274"/>
      <c r="C88" s="274"/>
      <c r="D88" s="274"/>
      <c r="E88" s="274"/>
      <c r="F88" s="275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125">
        <f t="shared" si="6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129">
        <f t="shared" si="6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127">
        <f t="shared" si="7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127">
        <f t="shared" si="7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127">
        <f t="shared" si="8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127">
        <f t="shared" si="8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148">
        <f t="shared" si="9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127">
        <f t="shared" si="9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127">
        <f t="shared" si="10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127">
        <f t="shared" si="10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154">
        <f t="shared" si="10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123">
        <f t="shared" si="11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127">
        <f t="shared" si="11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127">
        <f t="shared" si="11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123">
        <f t="shared" si="12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127">
        <f t="shared" si="12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127">
        <f t="shared" si="12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149">
        <f t="shared" si="13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127">
        <f t="shared" si="13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127">
        <f t="shared" si="13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65">
        <v>1</v>
      </c>
      <c r="B129" s="263"/>
      <c r="C129" s="263"/>
      <c r="D129" s="263"/>
      <c r="E129" s="263"/>
      <c r="F129" s="264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127">
        <f t="shared" si="14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127">
        <f t="shared" si="14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0</v>
      </c>
      <c r="J136" s="152">
        <f t="shared" si="15"/>
        <v>0</v>
      </c>
      <c r="K136" s="153">
        <f t="shared" si="15"/>
        <v>0</v>
      </c>
      <c r="L136" s="148">
        <f t="shared" si="15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5"/>
        <v>0</v>
      </c>
      <c r="K137" s="129">
        <f t="shared" si="15"/>
        <v>0</v>
      </c>
      <c r="L137" s="127">
        <f t="shared" si="15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6" ref="J141:L142">J142</f>
        <v>0</v>
      </c>
      <c r="K141" s="129">
        <f t="shared" si="16"/>
        <v>0</v>
      </c>
      <c r="L141" s="127">
        <f t="shared" si="16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6"/>
        <v>0</v>
      </c>
      <c r="K142" s="151">
        <f t="shared" si="16"/>
        <v>0</v>
      </c>
      <c r="L142" s="149">
        <f t="shared" si="16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127">
        <f t="shared" si="17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127">
        <f t="shared" si="17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127">
        <f t="shared" si="18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123">
        <f t="shared" si="18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127">
        <f t="shared" si="18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62">
        <v>1</v>
      </c>
      <c r="B169" s="263"/>
      <c r="C169" s="263"/>
      <c r="D169" s="263"/>
      <c r="E169" s="263"/>
      <c r="F169" s="264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123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127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129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148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127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65">
        <v>1</v>
      </c>
      <c r="B207" s="263"/>
      <c r="C207" s="263"/>
      <c r="D207" s="263"/>
      <c r="E207" s="263"/>
      <c r="F207" s="264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125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151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129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162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162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65">
        <v>1</v>
      </c>
      <c r="B246" s="263"/>
      <c r="C246" s="263"/>
      <c r="D246" s="263"/>
      <c r="E246" s="263"/>
      <c r="F246" s="264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129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129">
        <f t="shared" si="24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129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129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129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129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129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129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65">
        <v>1</v>
      </c>
      <c r="B286" s="263"/>
      <c r="C286" s="263"/>
      <c r="D286" s="263"/>
      <c r="E286" s="263"/>
      <c r="F286" s="264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129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125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129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129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65">
        <v>1</v>
      </c>
      <c r="B327" s="263"/>
      <c r="C327" s="263"/>
      <c r="D327" s="263"/>
      <c r="E327" s="263"/>
      <c r="F327" s="264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129">
        <f t="shared" si="30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125">
        <f t="shared" si="30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129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129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129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129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185145</v>
      </c>
      <c r="J344" s="141">
        <f>SUM(J30+J172)</f>
        <v>98643</v>
      </c>
      <c r="K344" s="141">
        <f>SUM(K30+K172)</f>
        <v>85257.23000000001</v>
      </c>
      <c r="L344" s="142">
        <f>SUM(L30+L172)</f>
        <v>85257.23000000001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09" t="s">
        <v>194</v>
      </c>
      <c r="E347" s="309"/>
      <c r="F347" s="309"/>
      <c r="G347" s="309"/>
      <c r="H347" s="27"/>
      <c r="I347" s="3"/>
      <c r="J347" s="3"/>
      <c r="K347" s="310" t="s">
        <v>195</v>
      </c>
      <c r="L347" s="31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6" t="s">
        <v>133</v>
      </c>
      <c r="L348" s="266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67" t="s">
        <v>175</v>
      </c>
      <c r="E351" s="268"/>
      <c r="F351" s="268"/>
      <c r="G351" s="268"/>
      <c r="H351" s="241"/>
      <c r="I351" s="186" t="s">
        <v>132</v>
      </c>
      <c r="J351" s="5"/>
      <c r="K351" s="266" t="s">
        <v>133</v>
      </c>
      <c r="L351" s="266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D347:G347"/>
    <mergeCell ref="A129:F129"/>
    <mergeCell ref="A29:F29"/>
    <mergeCell ref="A53:F53"/>
    <mergeCell ref="A88:F88"/>
    <mergeCell ref="A246:F2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2015-08-28T10:04:52Z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